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PAA SECIONAL NEIVA 2017 (2)" sheetId="1" r:id="rId1"/>
  </sheets>
  <definedNames/>
  <calcPr fullCalcOnLoad="1"/>
</workbook>
</file>

<file path=xl/sharedStrings.xml><?xml version="1.0" encoding="utf-8"?>
<sst xmlns="http://schemas.openxmlformats.org/spreadsheetml/2006/main" count="825" uniqueCount="213">
  <si>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</si>
  <si>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</si>
  <si>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</si>
  <si>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</si>
  <si>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</si>
  <si>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</si>
  <si>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</si>
  <si>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</si>
  <si>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</si>
  <si>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</si>
  <si>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</si>
  <si>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</si>
  <si>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</si>
  <si>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</si>
  <si>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</si>
  <si>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</si>
  <si>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</si>
  <si>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</si>
  <si>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</si>
  <si>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</si>
  <si>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</si>
  <si>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</si>
  <si>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</si>
  <si>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</si>
  <si>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</si>
  <si>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</si>
  <si>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</si>
  <si>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</si>
  <si>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</si>
  <si>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 xml:space="preserve">Contratar la prestación del servicio de fotocopiado (incluyendo insumos, equipos y operación) con destino a los Despachos Judiciales del Circuito Judicial de Belen de los Andaquies (Caqueta) </t>
  </si>
  <si>
    <t xml:space="preserve">Contratar la prestación del servicio de fotocopiado (incluyendo insumos, equipos y operación) con destino a los Despachos Judiciales del Circuito Judicial de San Vicente del Caguan (Caqueta) </t>
  </si>
  <si>
    <t>Arrendamiento deinmuebles en los departamentos del Huila y Caqueta</t>
  </si>
  <si>
    <t>NO</t>
  </si>
  <si>
    <t>N/A</t>
  </si>
  <si>
    <t>SI</t>
  </si>
  <si>
    <t>MINIMA CUANTIA</t>
  </si>
  <si>
    <t>LICITACION PUBLICA</t>
  </si>
  <si>
    <t>CONTRATACION DIRECTA</t>
  </si>
  <si>
    <t>Contratar la Prestación de Servicios Profesionales y de apoyo a la Gestión de un ingeniero civil</t>
  </si>
  <si>
    <t>HERMES TOVAR CUELLAR
COORDINADOR ADMINISTRATIVO
Tel: 8713216  EXT:107
htovarc@cendoj.ramajudicial.gov.co</t>
  </si>
  <si>
    <t>ENERO
2017</t>
  </si>
  <si>
    <t>FEBRERO 
2017</t>
  </si>
  <si>
    <t>MARZO
2017</t>
  </si>
  <si>
    <t>2 MESES</t>
  </si>
  <si>
    <t>1 MES</t>
  </si>
  <si>
    <t>4 MESES</t>
  </si>
  <si>
    <t>15 DIAS</t>
  </si>
  <si>
    <t>10 MESES</t>
  </si>
  <si>
    <t>5 MESES</t>
  </si>
  <si>
    <t>9 MESES</t>
  </si>
  <si>
    <t>8 MESES</t>
  </si>
  <si>
    <t>DIRECCION EJECUTIVA SECCIONAL DE ADMINISTRACION JUDICIAL NEIVA</t>
  </si>
  <si>
    <t>CARRERA 4 No.6 - 99 Oficina 105</t>
  </si>
  <si>
    <t>8710361 Ext 106 y 107</t>
  </si>
  <si>
    <t>ramajudicial.gov.co</t>
  </si>
  <si>
    <t>Mision: Impartir justicia con criterios de eficacia, eficiencia, oportunidad, accesibilidad, equidad, autonomía e independencia y para contribuir a la convivencia pacífica, la justicia social y la resolución de conflictos, respetando la dignidad de las personas, la diversidad étnica y cultural en el contexto de un Estado social y democrático de derecho, abierto a la globalización en el marco del ordenamiento jurídico del país.\r\n\r\nLa administración de justicia tiene un rol fundamental en la consecución de mejores niveles de competitividad para el país. Para tal efecto, se deben trabajar dos ejes: uno dirigido a generar identidad jurídica de los sectores vulnerables y reducir la exclusión y otro, destinado a facilitar la incorporación del país en el ámbito internacional.
Vision: En 2014, la Rama Judicial será una organización cercana al ciudadano, visible y equitativa, eficaz en sus actuaciones, armónica con otras organizaciones del Estado, articulada en el contexto internacional, generando en la ciudadanía confianza en la justicia, mediante decisiones justas en derecho y socialmente comprensibles; con una política de género, calidad y protección a los derechos humanos afianzada, con servidores y servidoras judiciales incorporados por concurso de méritos, con acceso permanente debidamente formados y actualizados, motivados, calificados periódicamente en su desempeño, con espacios físicos adecuados para la gestión y uso eficiente de las tecnologías de la información y las comunicaciones.</t>
  </si>
  <si>
    <t>Adquirir y administrar oportunamente los bienes y servicios adquiridos por la Rama Judicial para garantizar una optima gestion en cada vigencia</t>
  </si>
  <si>
    <t>HERMES TOVAR CUELLAR</t>
  </si>
  <si>
    <t xml:space="preserve">53101604
53102002
53111602
53101602
53101502
53111601
</t>
  </si>
  <si>
    <t>44121905
44121905
44122003
44122101
44121612
44121701
44121804
44111515
44122003
44122017
31201500
44103100
44121615
43202001
43202000
43201800
44122107
44121622
44121706
14111807
44121708
44121613
44121619
43191504
44121618
46151703
44121711
14111500
44121500</t>
  </si>
  <si>
    <t>42131702
46182001
53131608</t>
  </si>
  <si>
    <t>26121500
26121600
27111500
30111600
39101600
39101800
39101900
39111500
39111600
39111800
39121000
39121100
39121400
39121600
39121700
30191500
31201600
31211500
31211700
31211900
40172100</t>
  </si>
  <si>
    <t>Recursos propios</t>
  </si>
  <si>
    <t>Contratar el servicio integral de aseo para las sedes donde funcionan algunas Corporaciones, Despachos Judiciales y dependencias Administrativas de los Consejos Seccionales de los departamentos del Huila y Caquetá (01/01/2017 al 04/10/2017)</t>
  </si>
  <si>
    <t>OCTUBRE 
2017</t>
  </si>
  <si>
    <t>86 DIAS</t>
  </si>
  <si>
    <t>Contratar la prestación del servicio de vigilancia privada armada, sin arma, medios tecnológicos y medio canino para las sedes donde funcionan algunas corporaciones, despachos judiciales de Huila y Caquetá y las dependencias de la Dirección Seccional de Administración Judicial de Neiva y Florencia (01/01/2017 al 31/10/2017)</t>
  </si>
  <si>
    <t>NOVIEMBRE
2017</t>
  </si>
  <si>
    <t>41 DIAS</t>
  </si>
  <si>
    <t>Contratar la prestación del servicio de fotocopiado (incluyendo insumos, equipos y operación) con destino a los Despachos Judiciales del Circuito Judicial de Florencia (Caquetá)  12-SER03 DE 2017</t>
  </si>
  <si>
    <t>Contratar la prestación del servicio de fotocopiado (incluyendo insumos, equipos y operación) con destino a los Despachos Judiciales del Circuito Judicial de Pitalito (Huila)  12-SER04 DE 2017</t>
  </si>
  <si>
    <t>Contratar la prestación del servicio de fotocopiado (incluyendo insumos, equipos y operación) con destino a los Despachos Judiciales del Circuito Judicial de Garzón (Huila)  12-SER05 DE 2017</t>
  </si>
  <si>
    <t>arrendamiento de un (1) local con un área aproximada de 28 m2, ubicado en el inmueble de la calle 6 No. 9 -74 Barrio Torrecitas del Municipio de Tesalia Huila    12-SER001 DE 2017</t>
  </si>
  <si>
    <t>arrendamiento del inmueble ubicado en la calle 6 No. 9– 42 en el municipio de Tesalia,   cuya área de extensión es de 95 M2     12-SER002 DE 2017</t>
  </si>
  <si>
    <t>arrendamiento del inmueble con estantería metálica requerida para la ubicación de los expediente, ubicado en la carrera 9 B N° 5 B - 02/03/14/19/24 calle 5 B Barrio la estrella en la ciudad de Florencia – Caquetá, con una área aproximada de 900 M2      12-SER009 DE 2017</t>
  </si>
  <si>
    <t>arrendamiento del inmueble ubicado en la calle 6 No. 9– 42 en el municipio de Tesalia,   cuya área de extensión es de 95 M2     12-SER011 DE 2017</t>
  </si>
  <si>
    <t>arrendamiento de un (1) local con un área aproximada de 28 m2, ubicado en el inmueble de la calle 6 No. 9 -74 Barrio Torrecitas del Municipio de Tesalia Huila    12-SER012 DE 2017</t>
  </si>
  <si>
    <t>Contratar a precios unitarios la realización de los exámenes médicos ocupacionales de ingreso, periódicos y de retiro a los servidores de los Distritos Judiciales de Neiva y Florencia, conforme a lo establecido en la Resolución No. 2346 del 11 de julio de 2007, expedida por el Ministerio de la Protección Social”, la Resolución 1918 del año 2009 y la circular 092 del 20 de noviembre de 2007, suscrita por el Director Ejecutivo de administración Judicial    12-SER006  2017</t>
  </si>
  <si>
    <t>Contratar en nombre de la Nación – Consejo Superior de la Judicatura, Dirección Ejecutiva Seccional de Administración Judicial Neiva, el suministro de combustible, para el normal funcionamiento de la planta eléctrica del Palacio de Justicia “Gerardo Cortes Castañeda” de los vehículos de placas OBI 230, OZD 361, OHK 148 Y OBG 810 y demás vehículos que llegarán a conformar el parque automotor del Distrito Judicial de Florencia   12-SER007 DE 2017</t>
  </si>
  <si>
    <t>15101505
15101506</t>
  </si>
  <si>
    <t>45 DIAS</t>
  </si>
  <si>
    <t>Contratar el suministro, cambio e instalación del gabinete de control de maniobra, tarjeta eléctrica, accesorios y elementos necesarios para la puesta en funcionamiento del ascensor que hace parte integral de las instalaciones del palacio de justicia “Gerardo Cortes Castañeda” de Florencia, departamento del Caquetá  12-SER008 DE 2017</t>
  </si>
  <si>
    <t>Contratar a precios unitarios la publicación y emisión en radio, periódicos y diarios de circulación Nacional, Regional y local,  de todos los Emplazamientos y Avisos que requieran publicar  los despachos de la Rama Judicial de los Distritos Judiciales de Neiva y Florencia, los Consejos Seccionales de la Judicatura del Huila y Caquetá y la Dirección Ejecutiva Seccional de Administración Judicial de Neiva   12-SER010 DE 2017</t>
  </si>
  <si>
    <t>82101601
82101504</t>
  </si>
  <si>
    <t>Contratar la prestación del servicio de fotocopiado (incluyendo insumos, equipos y operación) con destino a los Despachos Judiciales del Circuito Judicial de La Plata (Huila)   12-SER013 DE 2017</t>
  </si>
  <si>
    <t>Contratar en nombre de la Nación – Consejo Superior de la Judicatura, Dirección Seccional de Administración Judicial de Neiva, la prestación de servicios profesionales de interpretación de lengua de señas colombiana a personas sordas y sordociegas, en audiencias, que se encuentren involucradas en procesos judiciales que adelanten los despachos de la Rama Judicial del Distrito Judicial del Huila y Caquetá  12-SER014 DE 2017</t>
  </si>
  <si>
    <t>288 DIAS</t>
  </si>
  <si>
    <t>Contratar el suministro de sellos que requieran los Despachos Judiciales de la Rama Judicial de los Distritos Judiciales de Neiva y Florencia 12-SER015 DE 2017</t>
  </si>
  <si>
    <t>255 DIAS</t>
  </si>
  <si>
    <t>195 DIAS</t>
  </si>
  <si>
    <t>Contratar a precios unitarios el servicio de transporte y entrega de documentos, archivo, muebles, enseres, elementos devolutivos y de consumo que se requieran transportar desde, hasta y entre los diferentes despachos judiciales del departamento del Huila y Caquetá, y las diferentes sedes de las bodegas con las que cuenta la Dirección Seccional de Administración Judicial ubicadas en la ciudad de Neiva.   12-SER016 DE 2017</t>
  </si>
  <si>
    <t>Contratar en nombre de la Nación – Consejo Superior de la Judicatura, Dirección Ejecutiva Seccional de Administración Judicial Neiva, el suministro de combustible y lubricantes, para abastecer la planta eléctrica del Palacio de Justicia “Rodrigo Lara Bonilla” Neiva y el parque automotor a cargo de la DESAJ Neiva.   12-SER017 DE 2017</t>
  </si>
  <si>
    <t>7 MESES</t>
  </si>
  <si>
    <t>252 DIAS</t>
  </si>
  <si>
    <t>ABRIL 
2017</t>
  </si>
  <si>
    <t>265 DIAS</t>
  </si>
  <si>
    <t>10 DIAS</t>
  </si>
  <si>
    <t>72101507
56111507
56101703</t>
  </si>
  <si>
    <t>Contratar a precios unitarios el suministro de insumos de impresión originales,  con destino a los despachos judiciales y dependencias administrativas de la Rama Judicial de los Departamentos del Huila y Caquetá</t>
  </si>
  <si>
    <t>SUBASTA INVERSA</t>
  </si>
  <si>
    <t>44103100
44103103</t>
  </si>
  <si>
    <t>MAYO
2017</t>
  </si>
  <si>
    <t>ABRIL
2017</t>
  </si>
  <si>
    <t>JUNIO
2017</t>
  </si>
  <si>
    <t>6 MESES</t>
  </si>
  <si>
    <t xml:space="preserve">Contratar a precios unitarios la publicación y emisión en radio, periódicos y diarios de circulación Nacional, Regional y local,  de todos los Emplazamientos y Avisos que requieran publicar  los despachos de la Rama Judicial de los Distritos Judiciales de Neiva y Florencia, los Consejos Seccionales de la Judicatura del Huila y Caquetá y la Dirección Ejecutiva Seccional de Administración Judicial de Neiva.
</t>
  </si>
  <si>
    <t xml:space="preserve">72154010
24101601
</t>
  </si>
  <si>
    <t xml:space="preserve">72151207
</t>
  </si>
  <si>
    <t>15121501
15121508
15101506
15101505
15111502
40161505
40161504
40161513</t>
  </si>
  <si>
    <t>Contrato de Prestación de Servicios y de Apoyo a la Gestión de auxiliares en el apoyo a las labores de archivo para la Organización, Verificación, Conteo y Actualización del registro de los procesos en el Sistema de Automatización para Documentos Oficiales -  SAIDOJ, a través de la dependencia de Archivo Central.</t>
  </si>
  <si>
    <t>Contratar la adquisición de papelería con destino a los despachos judiciales de los Distritos Judiciales de Neiva y Florencia  12 -COM01 DE 2017</t>
  </si>
  <si>
    <t>Contratar en nombre de la Nación – Consejo Superior de la Judicatura, Dirección Seccional de Administración Judicial de Neiva, el mantenimiento preventivo y correctivo incluido repuestos básicos originales, para los tres (03) ascensores existente y en funcionamiento ubicados en el Palacio de Justicia “Rodrigo Lara Bonilla” de Neiva de marca MITSUBISHI serie ELEMOTION E de 90 metros por minuto, capacidad 750 Kg, uso exclusivo para pasajeros y con sistema DOAS.  12 -SER018 DE 2017</t>
  </si>
  <si>
    <t>Contratar la prestación del servicio de instalación, desmontaje y mantenimiento preventivo y correctivo integral a todo costo,  para los equipos de aires acondicionados que se encuentren ubicados en los diferentes inmuebles donde funcionan los Despachos Judiciales del Distrito de Neiva (Neiva y demás municipios del Huila),  adscrito a la Dirección Seccional Ejecutiva de Neiva, el cual  incluye (mano de obra, materiales y repuestos).  12-SER019 DE 2017</t>
  </si>
  <si>
    <t>Contratar el suministro de elementos eléctricos y de ferretería a precios unitarios, para atender las necesidades de mantenimiento y adecuación de los inmuebles donde se ubican los Despachos judiciales de los Distritos Judiciales de Neiva y Florencia, los Consejos Seccionales de la Judicatura del Huila y Caquetá y la Dirección Ejecutiva Seccional de Administración Judicial de Neiva  12-SER20 DE 2017</t>
  </si>
  <si>
    <t>prestación de servicios profesionales para la instalación y puesta en funcionamiento de un transformador de 150 KVA, suministrado en calidad de préstamo por ELECTROCAQUETA SA ESP, a la Dirección Ejecutiva Seccional De Administración Judicial, para ser usado transitoriamente en las instalaciones del palacio de justicia de Florencia Caquetá.  12-SER021 DE 2017</t>
  </si>
  <si>
    <t>Contratar la prestación del servicio de instalación, desmontaje y mantenimiento preventivo y correctivo integral a todo costo,  para los equipos de aires acondicionados que se encuentren ubicados en los diferentes inmuebles donde funcionan los Despachos Judiciales del Distrito de Florencia (Florencia y demás municipios del Caqueta),  adscrito a la Dirección Seccional Ejecutiva de Neiva, el cual  incluye (mano de obra, materiales y repuestos). 12-SER022 DE 2017</t>
  </si>
  <si>
    <t>Contratar la prestar el servicio de mantenimiento preventivo y correctivo de inmuebles el cual incluye (reparaciones locativas,  sistema eléctrico-redes eléctricas, Hidráulicas, chapas, vidrios), entre otros,  para los diferentes inmuebles donde funcionan los despachos Judiciales adscritos al Distrito Judicial de Neiva (entre ellos todos los Municipios del Huila),   12-SER023 DE 2017</t>
  </si>
  <si>
    <t>MAYO 
2017</t>
  </si>
  <si>
    <t>Contratar la prestación del servicio de fotocopiado (incluyendo insumos, equipos y operación) con destino a los Despachos Judiciales del Circuito Judicial de Puerto Rico (Caqueta)  12-SER024 DE 2017</t>
  </si>
  <si>
    <t>Suministro de bonos de dotación canjeables o redimibles solo y exclusivamente en vestuario y/o calzado para los servidores públicos (hombres y mujeres) de la Dirección Ejecutiva Seccional De Administración Judicial Neiva  12-SER025 DE 2017</t>
  </si>
  <si>
    <t>Contratar la prestación del servicio de mantenimiento preventivo y correctivo con repuestos para un (1) ascensores existentes y en funcionamiento en el Palacio de Justicia de Pitalito Huila  de marca MP&amp;L, capacidad: 630 kg (8 pasajeros) C/U, uso de ascensores para pasajeros   12-SER026 DE 2017</t>
  </si>
  <si>
    <t>Mantenimiento preventivo y correctivo de los vehículos, de propiedad del Consejo Superior de la Judicatura en el Distrito Judicial de Neiva    12-SER027 DE 2017</t>
  </si>
  <si>
    <t>Contratar la prestar el servicio de mantenimiento preventivo y correctivo de inmuebles el cual incluye (reparaciones locativas,  sistema eléctrico-redes eléctricas, Hidráulicas, chapas, vidrios), entre otros,  para los diferentes inmuebles donde funcionan los despachos Judiciales adscritos al Distrito Judicial de Florencia (entre ellos todos los Municipios del Caqueta),     12-SER028 DE 2017</t>
  </si>
  <si>
    <t>arrendamiento del inmueble  ubicado en la Calle 5 No. 5 – 45, del casco urbano del Municipio de Paujil - Caquetá 12 -SER029 DE 2017</t>
  </si>
  <si>
    <t>136 DIAS</t>
  </si>
  <si>
    <t>Adquisición de togas con destino a los Magistrados y Jueces de los Distritos Judiciales de Neiva y Florencia  12-SER030 DE 2017</t>
  </si>
  <si>
    <t>JUNIO 
2017</t>
  </si>
  <si>
    <t>Mantenimiento preventivo y correctivo de los vehículos, de propiedad del Consejo Superior de la Judicatura en el Distrito Judicial de Florencia 12-SER031 DE 2017</t>
  </si>
  <si>
    <t>Contratar la prestación del servicio de fotocopiado (incluyendo insumos, equipos y operación) con destino a los Despachos Judiciales del Circuito Judicial de Neiva (Huila)  12-SER032 DE 2017</t>
  </si>
  <si>
    <t>Contratar la adquisición de banderas, para instalarlas en la parte exterior de los Palacios de Justicia de las ciudades de Neiva y Florencia  12-COM02 DE 2017</t>
  </si>
  <si>
    <t>Contratar la adquisición de elementos de protección personal para el manejo de archivos del Consejo Seccional, Direccion Ejecutiva Seccional y despachos judiciales del departamento del Huila y Caquetá   12-COM03 DE 2017</t>
  </si>
  <si>
    <t>8 DIAS</t>
  </si>
  <si>
    <t>Adquisición de 10 tóner marca Lexma E360H11L</t>
  </si>
  <si>
    <t>Adquisición de tóner marca OKI de diferentes referencias</t>
  </si>
  <si>
    <t>20 DIAS</t>
  </si>
  <si>
    <t>SELECCIÓN ABRAVIADA AMC</t>
  </si>
  <si>
    <t xml:space="preserve">44103100
44103103
</t>
  </si>
  <si>
    <t>SELECCIÓN ABREVIADA MENOR CUANTIA</t>
  </si>
  <si>
    <t>26111600
39121600
72102900
72151500
72154200
80101600
81101700
81102400</t>
  </si>
  <si>
    <t>Suministro de insumos de impresión</t>
  </si>
  <si>
    <t>Contratar el suministro de elementos eléctricos y de ferretería a precios unitarios, para atender las necesidades de mantenimiento y adecuación de los inmuebles donde se ubican los Despachos judiciales de los Distritos Judiciales de Neiva y Florencia, los Consejos Seccionales de la Judicatura del Huila y Caquetá y la Dirección Ejecutiva Seccional de Administración Judicial de Neiva  ADICIONAL No.1  AL CONTRATO 12-SER20 DE 2017</t>
  </si>
  <si>
    <t>arrendamiento de un (1) local con un área aproximada de 28 m2, ubicado en el inmueble de la calle 6 No. 9 -74 Barrio Torrecitas del Municipio de Tesalia Huila    adicional No.1  12-SER012 DE 2017</t>
  </si>
  <si>
    <t>1 MESES</t>
  </si>
  <si>
    <t>27 DIAS</t>
  </si>
  <si>
    <t>INMUEBLE ARCHIVO FLORENCIA ADICION AL CONTRATO No.12-SER09 de 2017</t>
  </si>
  <si>
    <t>AGOSTO 
2017</t>
  </si>
  <si>
    <t>suministro de combustible, aceites y lubricantes para el normal funcionamiento de la planta eléctrica del Palacio de Justicia de Neiva y los vehículos de propiedad del Consejo Superior de la Judicatura al servicio del transporte de los servidores judiciales</t>
  </si>
  <si>
    <t xml:space="preserve">Mantenimiento preventivo y correctivo de los vehículos, de propiedad del Consejo Superior de la Judicatura en el Distrito Judicial de Neiva   </t>
  </si>
  <si>
    <t xml:space="preserve">Mantenimiento preventivo y correctivo de los vehículos, de propiedad del Consejo Superior de la Judicatura en el Distrito Judicial de Florencia </t>
  </si>
  <si>
    <t>SEPTIEMBRE 
2017</t>
  </si>
  <si>
    <t>3 MESES</t>
  </si>
  <si>
    <t>Adquisicion de papeleria y utiles de oficina   12-COM004 DE 2017</t>
  </si>
  <si>
    <t>Adquisicion de papeleria y utiles de oficina   12-COM005 DE 2017</t>
  </si>
  <si>
    <t>JULIO
 2017</t>
  </si>
  <si>
    <t>AGOSTO
2017</t>
  </si>
  <si>
    <t>SELECCIÓN ABRAVIADA SUBASTA INVERSA</t>
  </si>
  <si>
    <t>Arrendamiento del inmuebles ubicado en la carrera 9 B No.5 B - 02/03/14/19/24 calle 5 b barrio la estrella en la ciudad de Florencia, para el funcionamiento del archivo central de los Juzgados de los despachos judiciales del Florencia 12-SER033 DE 2017</t>
  </si>
  <si>
    <t>Arrendamiento inmuebles Juzgado 1,2,3 Penal Municipal y 1 Penal Cto, Centro de Servicios para Adolescentes y Archivo Central, ADICION No.1 AL CONTRATO 12-SER094 DE 2016</t>
  </si>
  <si>
    <t>Arrendamiento Inmuebles Carrera 4 con calle 12 Juzgados Administrativos ADICION No.1 AL CONTRATO 12-SER098 DE 2016</t>
  </si>
  <si>
    <t>Prestar el servicio de transporte vía terrestre para el traslado de servidores judiciales desde la ciudad de Neiva, hasta el municipio de Girardot (Cundinamarca), y regreso Girardot - Neiva  12-SER034 DE 2017</t>
  </si>
  <si>
    <t>Adquisicion de toner marca HP-  
ORDEN DE COMPRA No. 19219</t>
  </si>
  <si>
    <t>93 DIAS</t>
  </si>
  <si>
    <t>5 DIAS</t>
  </si>
  <si>
    <t>30 DIAS</t>
  </si>
  <si>
    <t>SEPTIEMBRE
2017</t>
  </si>
  <si>
    <t>Arrendamiento de inmuebles huila y caqueta</t>
  </si>
  <si>
    <t>Adecuación de obra civil, eléctrica, suministro, instalación y puesta en marcha de un (1) ascensor de once (11) paradas para uso de personal discapacitado en el Palacio de Justicia “Rodrigo Lara Bonilla” de Neiva y un (1) Salvaescaleras para el Palacio de Justicia de Garzón Huila</t>
  </si>
  <si>
    <t xml:space="preserve">Contratar la prestar el servicio de mantenimiento preventivo y correctivo de inmuebles el cual incluye (reparaciones locativas,  sistema eléctrico-redes eléctricas, Hidráulicas, chapas, vidrios), entre otros,  para los diferentes inmuebles donde funcionan los despachos Judiciales adscritos al Distrito Judicial de Neiva (entre ellos todos los Municipios del Huila),   </t>
  </si>
  <si>
    <t>OCTUBRE
2017</t>
  </si>
  <si>
    <t xml:space="preserve">Contratar la prestación del servicio de instalación, desmontaje y mantenimiento preventivo y correctivo integral a todo costo,  para los equipos de aires acondicionados que se encuentren ubicados en los diferentes inmuebles donde funcionan los Despachos Judiciales del Distrito de Neiva (Neiva y demás municipios del Huila),  adscrito a la Dirección Seccional Ejecutiva de Neiva, el cual  incluye (mano de obra, materiales y repuestos).  </t>
  </si>
  <si>
    <t xml:space="preserve">Contratar la prestación del servicio de instalación, desmontaje y mantenimiento preventivo y correctivo integral a todo costo,  para los equipos de aires acondicionados que se encuentren ubicados en los diferentes inmuebles donde funcionan los Despachos Judiciales del Distrito de Florencia (Florencia y demás municipios del Caqueta),  adscrito a la Dirección Seccional Ejecutiva de Neiva, el cual  incluye (mano de obra, materiales y repuestos).  </t>
  </si>
  <si>
    <t>SOLICITADAS</t>
  </si>
  <si>
    <t>Contratar la adquisicion de placas, acrilicos o rotulacion para marcar Juzgados, espacios de bodegas y Palacio de Justicia.</t>
  </si>
  <si>
    <t>EMBALAJE Y ACARREO</t>
  </si>
  <si>
    <t xml:space="preserve">Contratar la prestar el servicio de mantenimiento preventivo y correctivo de inmuebles el cual incluye (reparaciones locativas,  sistema eléctrico-redes eléctricas, Hidráulicas, chapas, vidrios), entre otros,  para los diferentes inmuebles donde funcionan los despachos Judiciales adscritos al Distrito Judicial de Florencia (entre ellos todos los Municipios del Caqueta),     </t>
  </si>
  <si>
    <t>Adquisición de papelería con destino a los despachos judiciales de los Distritos Judiciales de Neiva y Florencia.</t>
  </si>
  <si>
    <t>SELECCIÓN ABRAVIADA - ACUERDO MARCOS DE PRECIOS</t>
  </si>
  <si>
    <t xml:space="preserve">40101701
56111906
56101702
56101703
56111511
56112204
56112100
56112104
56112105
56112106
44101509
</t>
  </si>
  <si>
    <t>Adquisicion de banderas para los despachos judiciales</t>
  </si>
  <si>
    <t xml:space="preserve"> DIAS</t>
  </si>
  <si>
    <t xml:space="preserve">Contratar el suministro de elementos eléctricos y de ferretería a precios unitarios, para atender las necesidades de mantenimiento y adecuación de los inmuebles donde se ubican los Despachos judiciales de los Distritos Judiciales de Neiva y Florencia, los Consejos Seccionales de la Judicatura del Huila y Caquetá y la Dirección Ejecutiva Seccional de Administración Judicial de Neiva  </t>
  </si>
  <si>
    <t xml:space="preserve">Contratar a precios unitarios la realización de los exámenes médicos ocupacionales de ingreso, periódicos y de retiro a los servidores de los Distritos Judiciales de Neiva y Florencia, conforme a lo establecido en la Resolución No. 2346 del 11 de julio de 2007, expedida por el Ministerio de la Protección Social”, la Resolución 1918 del año 2009 y la circular 092 del 20 de noviembre de 2007, suscrita por el Director Ejecutivo de administración Judicial    </t>
  </si>
  <si>
    <t>Contratar la prestación del servicio de mantenimiento preventivo y correctivo con repuestos para un (1) ascensor en funcionamiento ubicado en el Palacio de Justicia de Florencia Caquetá de marca MP&amp;L, capacidad: 800 kg (10 pasajeros), uso de ascensores para pasajeros.   12-ser036 de 2007</t>
  </si>
  <si>
    <t>Contratar el suministro de combustible, para el normal funcionamiento de la planta eléctrica del Palacio de Justicia “Gerardo Cortes Castañeda” de  los vehículos de placas OBI 230, OZD 361, OHK 148 Y OBG 810 y demás vehículos que llegarán a conforman el parque automotor del Distrito Judicial de Florencia.   12-SER037 DE 2017</t>
  </si>
  <si>
    <t>Contratar el Suministro e Instalación de Materiales y Equipos Eléctricos para actividades de Repotenciación de Acometida Subterránea de Media Tensión, Tablero de Distribución General de la Subestación, Acometidas y Tableros de Sub-Distribución, Intervención de Plantas Eléctricas, Acometida Planta Eléctrica y Transferencia Automática del Palacio de Justicia “Gerardo Cortes Castañeda” de Florencia.    12-SER035 DE 2017</t>
  </si>
  <si>
    <t>OBRA INSTALACIONES JUDICIALES  CAQUETA</t>
  </si>
  <si>
    <t>DOTACION</t>
  </si>
  <si>
    <t>CAPACITACION, FORMULACION, IMPLEMENTACION Y FORTALECIMIENTO DE PROGRAMAS DE BIENESTAR SOCIAL  DEPARTAMENTO DEL HUILA</t>
  </si>
  <si>
    <t>CAPACITACION, FORMULACION, IMPLEMENTACION Y FORTALECIMIENTO DE PROGRAMAS DE BIENESTAR SOCIAL  DEPARTAMENTO DEL CAQUETA</t>
  </si>
  <si>
    <t>Contratar el servicios de revisión, mantenimiento y recarga de los diferentes tipos de extintores de propiedad del Consejo Superior de la Judicatura ubicados en los Palacios de Justicia y sedes judiciales del Huila y Caquetá y dotacion para brigadas de emergencias.</t>
  </si>
  <si>
    <t>46191601
42192210
42171917
56121201</t>
  </si>
  <si>
    <t>Mantenimiento de escaner, arco detector y planta telefonica</t>
  </si>
  <si>
    <t>AUTORIZADAS</t>
  </si>
  <si>
    <t>Reconocimiento de canon de arrendamiento Juzgado de Tesalia</t>
  </si>
  <si>
    <t>2 MES</t>
  </si>
  <si>
    <t>Arrendamiento Inmuebles</t>
  </si>
  <si>
    <t>Suministro, instalación y puesta en marcha de aire acondicionado refrigerante variable para el piso 11 del Palacio de Justicia Neiva</t>
  </si>
  <si>
    <t>Adquisicion de mobiliario y enseres (Silas giratoria, escritorios en L, descansa pies, archivadores, silla de ruedas, carteleras, carros expedientes, mesa de juntas, sillas fijas, ventiladores, aires acondicionados, fax , maquina de escribir), Suministro e instalación de archivos rodantes y Sistemas de Oficina abierta  Palacio de Justicia de Justicia de Florencia , Adecuación oficina abierta  Amoblamiento de 2 nuevos juzgados Administrativos creados en Florencia, Suministro e instalación sistema de archivo rodante.  Palacio de Justicia de Puerto Rico</t>
  </si>
  <si>
    <t>SELECCIÓN ABREVIADA SUBASTA INVERSA</t>
  </si>
  <si>
    <t>Suministro de una planta eléctrica de 75 KVA, con sistema de transferencia automática   - Palacio de Justicia de Pitalito , planta eléctrica de 30 kva, con sistema de transferencia automática  Palacio de Justicia de Palermo, planta eléctrica de 45 KVA, con sistema de transferencia automática  Palacio de Justicia de La Plata, planta eléctrica de 7 KVA,  con sistema de transferencia automática  Sede Albania, Y Mantenimiento y suministro equipos Especiales (Transformador área en poste de 75 KVA para sub estación trifásico)Suministro e instalación de tablero de distribución general de la subestación con acometida principal y grupo de medida, mantenimiento planta 45 KVA, suministro e instalación transferencia automática  para planta y suministro extintor a gas de 50 lbs. mejoramiento redes eléctricas   Palacio de JUsticia de Puerto Rico</t>
  </si>
  <si>
    <t xml:space="preserve">SELECCIÓN  ABREVIDA </t>
  </si>
  <si>
    <t>Mantenimiento correctivo de  3 bombas para agua potable trifásicas de 10 H.P  Palacio de Justicia de Neiva</t>
  </si>
  <si>
    <t>Suministro e instalación de cielo - raso en los despachos judiciales del Palacio de Justicia de Neiva por problemas de salud del actual en fibra de vidrio y mantenimiento plazoleta (fase II) Palacio de Justicia de Neiva</t>
  </si>
  <si>
    <t>80 DIAS</t>
  </si>
  <si>
    <t>SELECCIÓN ABREVIADA</t>
  </si>
  <si>
    <t>Demolición de muros, pisos y enchapes de Unidades Sanitarias, Resanes y enchape, de muros y pisos en unidades sanitarias, Suministro e instalación Red de Re ventilación en tubería PVC sanitaria de 4" ,  Suministro e instalación Red de Re ventilación en tubería PVC sanitaria de 2" , Abrazaderas metálicas y chazos expansivos para asegurar red de re ventilación principal, terminación arreglo e impermeabilización fachada culatas  Palacio de Justicia de Pitalito, Mantenimiento general  para interiores y exteriores sede Palacio de Justicia de La Plata, Obras varias Palacio de Justicia de Neiva y Campoalegre.</t>
  </si>
  <si>
    <t>Suministro de cortinas y/o persianas en diferentes Despachos Judiciales que carecen de la misma o por deterioro de las existentes.  Palacio de Justicia de Puerto Rico</t>
  </si>
  <si>
    <t>Mantenimiento Cubiertas e impermeabilizaciones Palacio de Justicia de Florencia, Reparación y cambio de  las redes hidrosanitarias  (Incluye red domiciliaria principal) en el edificio Palacio de Justicia de Florencia, Suministro e Instalación, de cubierta en teja arquitectónica cal. 30, con fijación a las cerchas y correas metálicas con tornillo auto perforante tipo sombrilla. Sede Albania y Mantenimiento (limpieza, reparación y cambio de tejas fisuradas) de las cubiertas (Pintura en vinilo sobre cubierta) Palacio de Justicia de Puerto Rico.</t>
  </si>
  <si>
    <t>Adquisición de útiles de escritorio y elementos de oficina,   con destino a los despachos judiciales de los Distritos Judiciales de Neiva y Florencia.</t>
  </si>
  <si>
    <t>Contratar el servicio integral de aseo para las sedes donde funcionan algunas Corporaciones, Despachos Judiciales y dependencias Administrativas de los Consejos Seccionales de los departamentos del Huila y Caquetá</t>
  </si>
  <si>
    <t>Contratar la prestación del servicio de vigilancia privada armada, sin arma, medios tecnológicos y medio canino para las sedes donde funcionan algunas corporaciones, despachos judiciales de Huila y Caquetá y las dependencias de la Dirección Seccional de Administración Judicial de Neiva y Florencia</t>
  </si>
  <si>
    <t>Intervención del archivo central de la Direccion Seccional de Neiva</t>
  </si>
  <si>
    <t xml:space="preserve">72102100
80101500
80161500
81112000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</si>
</sst>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quot;$&quot;#,##0.00"/>
    <numFmt numFmtId="174" formatCode="[$-240A]dddd\,\ dd&quot; de &quot;mmmm&quot; de &quot;yyyy"/>
    <numFmt numFmtId="175" formatCode="[$-240A]h:mm:ss\ AM/PM"/>
    <numFmt numFmtId="176" formatCode="&quot;Sí&quot;;&quot;Sí&quot;;&quot;No&quot;"/>
    <numFmt numFmtId="177" formatCode="&quot;Verdadero&quot;;&quot;Verdadero&quot;;&quot;Falso&quot;"/>
    <numFmt numFmtId="178" formatCode="&quot;Activado&quot;;&quot;Activado&quot;;&quot;Desactivado&quot;"/>
    <numFmt numFmtId="179" formatCode="[$€-2]\ #,##0.00_);[Red]\([$€-2]\ #,##0.00\)"/>
  </numFmts>
  <fonts count="40">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thin"/>
      <bottom style="thin"/>
    </border>
    <border>
      <left style="thin"/>
      <right style="thin"/>
      <top style="medium"/>
      <bottom style="thin"/>
    </border>
    <border>
      <left style="thin"/>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55">
    <xf numFmtId="0" fontId="0" fillId="0" borderId="0" xfId="0" applyFont="1" applyAlignment="1">
      <alignment/>
    </xf>
    <xf numFmtId="0" fontId="38" fillId="0" borderId="0" xfId="0" applyFont="1" applyAlignment="1">
      <alignment/>
    </xf>
    <xf numFmtId="0" fontId="38" fillId="0" borderId="0" xfId="0" applyFont="1" applyAlignment="1">
      <alignment wrapText="1"/>
    </xf>
    <xf numFmtId="0" fontId="0" fillId="0" borderId="0" xfId="0" applyFont="1" applyAlignment="1">
      <alignment wrapText="1"/>
    </xf>
    <xf numFmtId="0" fontId="0" fillId="0" borderId="10" xfId="0" applyFont="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13" xfId="0" applyFont="1" applyBorder="1" applyAlignment="1">
      <alignment wrapText="1"/>
    </xf>
    <xf numFmtId="0" fontId="0" fillId="0" borderId="13" xfId="0" applyFont="1" applyBorder="1" applyAlignment="1" quotePrefix="1">
      <alignment wrapText="1"/>
    </xf>
    <xf numFmtId="0" fontId="29" fillId="0" borderId="13" xfId="46" applyFont="1" applyBorder="1" applyAlignment="1" quotePrefix="1">
      <alignment wrapText="1"/>
    </xf>
    <xf numFmtId="0" fontId="0" fillId="0" borderId="13" xfId="0" applyFont="1" applyBorder="1" applyAlignment="1">
      <alignment vertical="center" wrapText="1"/>
    </xf>
    <xf numFmtId="0" fontId="0" fillId="0" borderId="13" xfId="0" applyFont="1" applyBorder="1" applyAlignment="1">
      <alignment horizontal="left" vertical="center" wrapText="1"/>
    </xf>
    <xf numFmtId="0" fontId="0" fillId="0" borderId="0" xfId="0" applyFont="1" applyFill="1" applyAlignment="1">
      <alignment wrapText="1"/>
    </xf>
    <xf numFmtId="172" fontId="0" fillId="0" borderId="13" xfId="0" applyNumberFormat="1" applyFont="1" applyBorder="1" applyAlignment="1">
      <alignment horizontal="left" vertical="center" wrapText="1"/>
    </xf>
    <xf numFmtId="0" fontId="0" fillId="0" borderId="14" xfId="0" applyFont="1" applyBorder="1" applyAlignment="1">
      <alignment horizontal="left" vertical="center" wrapText="1"/>
    </xf>
    <xf numFmtId="14" fontId="0" fillId="0" borderId="15" xfId="0" applyNumberFormat="1" applyFont="1" applyBorder="1" applyAlignment="1">
      <alignment horizontal="right" vertical="center" wrapText="1"/>
    </xf>
    <xf numFmtId="0" fontId="21" fillId="23" borderId="16" xfId="39" applyFont="1" applyBorder="1" applyAlignment="1">
      <alignment horizontal="left" wrapText="1"/>
    </xf>
    <xf numFmtId="0" fontId="21" fillId="23" borderId="16" xfId="39" applyFont="1" applyBorder="1" applyAlignment="1">
      <alignment wrapText="1"/>
    </xf>
    <xf numFmtId="0" fontId="0" fillId="0" borderId="16" xfId="0" applyFont="1" applyFill="1" applyBorder="1" applyAlignment="1">
      <alignment horizontal="left" vertical="center" wrapText="1"/>
    </xf>
    <xf numFmtId="0" fontId="0" fillId="0" borderId="0" xfId="0" applyFont="1" applyAlignment="1">
      <alignment/>
    </xf>
    <xf numFmtId="0" fontId="21" fillId="23" borderId="10" xfId="39" applyFont="1" applyBorder="1" applyAlignment="1">
      <alignment wrapText="1"/>
    </xf>
    <xf numFmtId="0" fontId="21" fillId="23" borderId="17" xfId="39" applyFont="1" applyBorder="1" applyAlignment="1">
      <alignment horizontal="left" wrapText="1"/>
    </xf>
    <xf numFmtId="0" fontId="1" fillId="0" borderId="18" xfId="0" applyFont="1" applyBorder="1" applyAlignment="1" applyProtection="1">
      <alignment vertical="center" wrapText="1" readingOrder="1"/>
      <protection locked="0"/>
    </xf>
    <xf numFmtId="0" fontId="1" fillId="0" borderId="18" xfId="0" applyFont="1" applyBorder="1" applyAlignment="1" applyProtection="1">
      <alignment horizontal="left" vertical="center" wrapText="1" readingOrder="1"/>
      <protection locked="0"/>
    </xf>
    <xf numFmtId="0" fontId="1" fillId="0" borderId="16" xfId="0" applyFont="1" applyFill="1" applyBorder="1" applyAlignment="1" applyProtection="1">
      <alignment vertical="center" wrapText="1" readingOrder="1"/>
      <protection locked="0"/>
    </xf>
    <xf numFmtId="0" fontId="0" fillId="0" borderId="16" xfId="0" applyFont="1" applyFill="1" applyBorder="1" applyAlignment="1">
      <alignment horizontal="center" vertical="center" wrapText="1"/>
    </xf>
    <xf numFmtId="0" fontId="0" fillId="0" borderId="0" xfId="0" applyFont="1" applyAlignment="1">
      <alignment vertical="center" wrapText="1"/>
    </xf>
    <xf numFmtId="173" fontId="0" fillId="0" borderId="0" xfId="0" applyNumberFormat="1" applyFont="1" applyAlignment="1">
      <alignment vertical="center" wrapText="1"/>
    </xf>
    <xf numFmtId="0" fontId="21" fillId="23" borderId="16" xfId="39" applyFont="1" applyBorder="1" applyAlignment="1">
      <alignment vertical="center" wrapText="1"/>
    </xf>
    <xf numFmtId="0" fontId="1" fillId="0" borderId="16" xfId="0" applyFont="1" applyFill="1" applyBorder="1" applyAlignment="1" applyProtection="1">
      <alignment horizontal="center" vertical="center" wrapText="1"/>
      <protection locked="0"/>
    </xf>
    <xf numFmtId="0" fontId="0" fillId="0" borderId="0" xfId="0" applyFont="1" applyAlignment="1">
      <alignment vertical="center"/>
    </xf>
    <xf numFmtId="0" fontId="21" fillId="23" borderId="11" xfId="39" applyFont="1" applyBorder="1" applyAlignment="1">
      <alignment vertical="center" wrapText="1"/>
    </xf>
    <xf numFmtId="0" fontId="0" fillId="0" borderId="16" xfId="0" applyFont="1" applyFill="1" applyBorder="1" applyAlignment="1">
      <alignment wrapText="1"/>
    </xf>
    <xf numFmtId="0" fontId="39" fillId="0" borderId="16" xfId="0" applyFont="1" applyFill="1" applyBorder="1" applyAlignment="1">
      <alignment horizontal="justify" vertical="center"/>
    </xf>
    <xf numFmtId="173" fontId="0" fillId="0" borderId="0" xfId="0" applyNumberFormat="1" applyFont="1" applyAlignment="1">
      <alignment wrapText="1"/>
    </xf>
    <xf numFmtId="173" fontId="0" fillId="0" borderId="0" xfId="0" applyNumberFormat="1" applyFont="1" applyFill="1" applyAlignment="1">
      <alignment wrapText="1"/>
    </xf>
    <xf numFmtId="173" fontId="21" fillId="23" borderId="16" xfId="39" applyNumberFormat="1" applyFont="1" applyBorder="1" applyAlignment="1">
      <alignment wrapText="1"/>
    </xf>
    <xf numFmtId="173" fontId="0" fillId="0" borderId="16" xfId="0" applyNumberFormat="1" applyFont="1" applyFill="1" applyBorder="1" applyAlignment="1">
      <alignment horizontal="right" vertical="center" wrapText="1"/>
    </xf>
    <xf numFmtId="0" fontId="0" fillId="0" borderId="16" xfId="0" applyFill="1" applyBorder="1" applyAlignment="1">
      <alignment horizontal="center" vertical="center" wrapText="1"/>
    </xf>
    <xf numFmtId="173" fontId="0" fillId="0" borderId="16" xfId="0" applyNumberFormat="1" applyFill="1" applyBorder="1" applyAlignment="1">
      <alignment horizontal="right" vertical="center"/>
    </xf>
    <xf numFmtId="0" fontId="0" fillId="0" borderId="0" xfId="0" applyFont="1" applyFill="1" applyBorder="1" applyAlignment="1">
      <alignment horizontal="left" vertical="center" wrapText="1"/>
    </xf>
    <xf numFmtId="0" fontId="1" fillId="0" borderId="0" xfId="0" applyFont="1" applyFill="1" applyBorder="1" applyAlignment="1" applyProtection="1">
      <alignment vertical="center" wrapText="1" readingOrder="1"/>
      <protection locked="0"/>
    </xf>
    <xf numFmtId="0" fontId="1" fillId="0" borderId="0" xfId="0" applyFont="1" applyFill="1" applyBorder="1" applyAlignment="1" applyProtection="1">
      <alignment horizontal="center" vertical="center" wrapText="1"/>
      <protection locked="0"/>
    </xf>
    <xf numFmtId="173" fontId="0" fillId="0" borderId="0" xfId="0" applyNumberFormat="1" applyFont="1" applyFill="1" applyBorder="1" applyAlignment="1">
      <alignment horizontal="right" vertical="center" wrapText="1"/>
    </xf>
    <xf numFmtId="0" fontId="0" fillId="0" borderId="0" xfId="0" applyFont="1" applyFill="1" applyBorder="1" applyAlignment="1">
      <alignment horizontal="center" vertical="center" wrapText="1"/>
    </xf>
    <xf numFmtId="0" fontId="38" fillId="0" borderId="16"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26"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117"/>
  <sheetViews>
    <sheetView tabSelected="1" zoomScale="80" zoomScaleNormal="80" zoomScalePageLayoutView="80" workbookViewId="0" topLeftCell="B109">
      <selection activeCell="L112" sqref="L112"/>
    </sheetView>
  </sheetViews>
  <sheetFormatPr defaultColWidth="10.8515625" defaultRowHeight="15"/>
  <cols>
    <col min="1" max="1" width="10.8515625" style="12" customWidth="1"/>
    <col min="2" max="2" width="25.7109375" style="3" customWidth="1"/>
    <col min="3" max="3" width="66.421875" style="3" customWidth="1"/>
    <col min="4" max="4" width="16.28125" style="26" customWidth="1"/>
    <col min="5" max="5" width="15.140625" style="3" customWidth="1"/>
    <col min="6" max="6" width="17.421875" style="3" customWidth="1"/>
    <col min="7" max="7" width="10.8515625" style="3" customWidth="1"/>
    <col min="8" max="8" width="21.28125" style="34" customWidth="1"/>
    <col min="9" max="9" width="18.57421875" style="34" customWidth="1"/>
    <col min="10" max="10" width="16.140625" style="3" bestFit="1" customWidth="1"/>
    <col min="11" max="11" width="18.7109375" style="3" customWidth="1"/>
    <col min="12" max="12" width="47.140625" style="3" customWidth="1"/>
    <col min="13" max="16384" width="10.8515625" style="3" customWidth="1"/>
  </cols>
  <sheetData>
    <row r="2" ht="15">
      <c r="B2" s="1" t="s">
        <v>20</v>
      </c>
    </row>
    <row r="3" ht="15">
      <c r="B3" s="1"/>
    </row>
    <row r="4" ht="15.75" thickBot="1">
      <c r="B4" s="1" t="s">
        <v>0</v>
      </c>
    </row>
    <row r="5" spans="2:9" ht="15">
      <c r="B5" s="4" t="s">
        <v>1</v>
      </c>
      <c r="C5" s="5" t="s">
        <v>51</v>
      </c>
      <c r="F5" s="46" t="s">
        <v>27</v>
      </c>
      <c r="G5" s="47"/>
      <c r="H5" s="47"/>
      <c r="I5" s="48"/>
    </row>
    <row r="6" spans="2:9" ht="15">
      <c r="B6" s="6" t="s">
        <v>2</v>
      </c>
      <c r="C6" s="7" t="s">
        <v>52</v>
      </c>
      <c r="F6" s="49"/>
      <c r="G6" s="50"/>
      <c r="H6" s="50"/>
      <c r="I6" s="51"/>
    </row>
    <row r="7" spans="2:9" ht="15">
      <c r="B7" s="6" t="s">
        <v>3</v>
      </c>
      <c r="C7" s="8" t="s">
        <v>53</v>
      </c>
      <c r="F7" s="49"/>
      <c r="G7" s="50"/>
      <c r="H7" s="50"/>
      <c r="I7" s="51"/>
    </row>
    <row r="8" spans="2:9" ht="15">
      <c r="B8" s="6" t="s">
        <v>16</v>
      </c>
      <c r="C8" s="9" t="s">
        <v>54</v>
      </c>
      <c r="F8" s="49"/>
      <c r="G8" s="50"/>
      <c r="H8" s="50"/>
      <c r="I8" s="51"/>
    </row>
    <row r="9" spans="2:9" ht="409.5" customHeight="1">
      <c r="B9" s="6" t="s">
        <v>19</v>
      </c>
      <c r="C9" s="10" t="s">
        <v>55</v>
      </c>
      <c r="F9" s="52"/>
      <c r="G9" s="53"/>
      <c r="H9" s="53"/>
      <c r="I9" s="54"/>
    </row>
    <row r="10" spans="2:9" ht="60.75" customHeight="1">
      <c r="B10" s="6" t="s">
        <v>4</v>
      </c>
      <c r="C10" s="11" t="s">
        <v>56</v>
      </c>
      <c r="F10" s="12"/>
      <c r="G10" s="12"/>
      <c r="H10" s="35"/>
      <c r="I10" s="35"/>
    </row>
    <row r="11" spans="2:9" ht="15">
      <c r="B11" s="6" t="s">
        <v>5</v>
      </c>
      <c r="C11" s="11" t="s">
        <v>57</v>
      </c>
      <c r="F11" s="46" t="s">
        <v>26</v>
      </c>
      <c r="G11" s="47"/>
      <c r="H11" s="47"/>
      <c r="I11" s="48"/>
    </row>
    <row r="12" spans="2:9" ht="15">
      <c r="B12" s="6" t="s">
        <v>23</v>
      </c>
      <c r="C12" s="13">
        <f>SUM(H19:H112)</f>
        <v>11442150484</v>
      </c>
      <c r="F12" s="49"/>
      <c r="G12" s="50"/>
      <c r="H12" s="50"/>
      <c r="I12" s="51"/>
    </row>
    <row r="13" spans="2:9" ht="30">
      <c r="B13" s="6" t="s">
        <v>24</v>
      </c>
      <c r="C13" s="13">
        <v>737717000</v>
      </c>
      <c r="D13" s="27"/>
      <c r="F13" s="49"/>
      <c r="G13" s="50"/>
      <c r="H13" s="50"/>
      <c r="I13" s="51"/>
    </row>
    <row r="14" spans="2:9" ht="30">
      <c r="B14" s="6" t="s">
        <v>25</v>
      </c>
      <c r="C14" s="13">
        <v>737717</v>
      </c>
      <c r="F14" s="49"/>
      <c r="G14" s="50"/>
      <c r="H14" s="50"/>
      <c r="I14" s="51"/>
    </row>
    <row r="15" spans="2:9" ht="30.75" thickBot="1">
      <c r="B15" s="14" t="s">
        <v>18</v>
      </c>
      <c r="C15" s="15">
        <v>42978</v>
      </c>
      <c r="F15" s="52"/>
      <c r="G15" s="53"/>
      <c r="H15" s="53"/>
      <c r="I15" s="54"/>
    </row>
    <row r="17" ht="15">
      <c r="B17" s="1" t="s">
        <v>15</v>
      </c>
    </row>
    <row r="18" spans="2:12" ht="75" customHeight="1">
      <c r="B18" s="16" t="s">
        <v>28</v>
      </c>
      <c r="C18" s="17" t="s">
        <v>6</v>
      </c>
      <c r="D18" s="28" t="s">
        <v>17</v>
      </c>
      <c r="E18" s="17" t="s">
        <v>7</v>
      </c>
      <c r="F18" s="17" t="s">
        <v>8</v>
      </c>
      <c r="G18" s="17" t="s">
        <v>9</v>
      </c>
      <c r="H18" s="36" t="s">
        <v>10</v>
      </c>
      <c r="I18" s="36" t="s">
        <v>11</v>
      </c>
      <c r="J18" s="17" t="s">
        <v>12</v>
      </c>
      <c r="K18" s="17" t="s">
        <v>13</v>
      </c>
      <c r="L18" s="17" t="s">
        <v>14</v>
      </c>
    </row>
    <row r="19" spans="2:12" ht="87.75" customHeight="1">
      <c r="B19" s="18" t="s">
        <v>100</v>
      </c>
      <c r="C19" s="24" t="s">
        <v>98</v>
      </c>
      <c r="D19" s="29" t="s">
        <v>40</v>
      </c>
      <c r="E19" s="25" t="s">
        <v>45</v>
      </c>
      <c r="F19" s="25" t="s">
        <v>99</v>
      </c>
      <c r="G19" s="25" t="s">
        <v>62</v>
      </c>
      <c r="H19" s="37">
        <v>237737500</v>
      </c>
      <c r="I19" s="37">
        <v>237737500</v>
      </c>
      <c r="J19" s="25" t="s">
        <v>32</v>
      </c>
      <c r="K19" s="25" t="s">
        <v>33</v>
      </c>
      <c r="L19" s="18" t="s">
        <v>39</v>
      </c>
    </row>
    <row r="20" spans="2:12" ht="87.75" customHeight="1">
      <c r="B20" s="18">
        <v>80131502</v>
      </c>
      <c r="C20" s="24" t="s">
        <v>31</v>
      </c>
      <c r="D20" s="29" t="s">
        <v>40</v>
      </c>
      <c r="E20" s="25" t="s">
        <v>47</v>
      </c>
      <c r="F20" s="25" t="s">
        <v>37</v>
      </c>
      <c r="G20" s="25" t="s">
        <v>62</v>
      </c>
      <c r="H20" s="37">
        <v>1360222115</v>
      </c>
      <c r="I20" s="37">
        <v>1360222115</v>
      </c>
      <c r="J20" s="25" t="s">
        <v>32</v>
      </c>
      <c r="K20" s="25" t="s">
        <v>33</v>
      </c>
      <c r="L20" s="18" t="s">
        <v>39</v>
      </c>
    </row>
    <row r="21" spans="2:12" ht="87.75" customHeight="1">
      <c r="B21" s="18">
        <v>80131502</v>
      </c>
      <c r="C21" s="24" t="s">
        <v>72</v>
      </c>
      <c r="D21" s="29" t="s">
        <v>40</v>
      </c>
      <c r="E21" s="25" t="s">
        <v>43</v>
      </c>
      <c r="F21" s="25" t="s">
        <v>37</v>
      </c>
      <c r="G21" s="25" t="s">
        <v>62</v>
      </c>
      <c r="H21" s="37">
        <v>240000</v>
      </c>
      <c r="I21" s="37">
        <v>240000</v>
      </c>
      <c r="J21" s="25" t="s">
        <v>32</v>
      </c>
      <c r="K21" s="25" t="s">
        <v>33</v>
      </c>
      <c r="L21" s="18" t="s">
        <v>39</v>
      </c>
    </row>
    <row r="22" spans="2:12" ht="107.25" customHeight="1">
      <c r="B22" s="18">
        <v>80131502</v>
      </c>
      <c r="C22" s="24" t="s">
        <v>73</v>
      </c>
      <c r="D22" s="29" t="s">
        <v>40</v>
      </c>
      <c r="E22" s="25" t="s">
        <v>68</v>
      </c>
      <c r="F22" s="25" t="s">
        <v>37</v>
      </c>
      <c r="G22" s="25" t="s">
        <v>62</v>
      </c>
      <c r="H22" s="37">
        <v>889449</v>
      </c>
      <c r="I22" s="37">
        <v>889449</v>
      </c>
      <c r="J22" s="25" t="s">
        <v>32</v>
      </c>
      <c r="K22" s="25" t="s">
        <v>33</v>
      </c>
      <c r="L22" s="18" t="s">
        <v>39</v>
      </c>
    </row>
    <row r="23" spans="2:12" ht="107.25" customHeight="1">
      <c r="B23" s="18">
        <v>80131502</v>
      </c>
      <c r="C23" s="24" t="s">
        <v>74</v>
      </c>
      <c r="D23" s="29" t="s">
        <v>41</v>
      </c>
      <c r="E23" s="25" t="s">
        <v>45</v>
      </c>
      <c r="F23" s="25" t="s">
        <v>37</v>
      </c>
      <c r="G23" s="25" t="s">
        <v>62</v>
      </c>
      <c r="H23" s="37">
        <v>64000000</v>
      </c>
      <c r="I23" s="37">
        <v>64000000</v>
      </c>
      <c r="J23" s="25" t="s">
        <v>32</v>
      </c>
      <c r="K23" s="25" t="s">
        <v>33</v>
      </c>
      <c r="L23" s="18" t="s">
        <v>39</v>
      </c>
    </row>
    <row r="24" spans="2:12" ht="107.25" customHeight="1">
      <c r="B24" s="18">
        <v>80131502</v>
      </c>
      <c r="C24" s="24" t="s">
        <v>75</v>
      </c>
      <c r="D24" s="29" t="s">
        <v>41</v>
      </c>
      <c r="E24" s="25" t="s">
        <v>43</v>
      </c>
      <c r="F24" s="25" t="s">
        <v>37</v>
      </c>
      <c r="G24" s="25" t="s">
        <v>62</v>
      </c>
      <c r="H24" s="37">
        <v>1334174</v>
      </c>
      <c r="I24" s="37">
        <v>1334174</v>
      </c>
      <c r="J24" s="25" t="s">
        <v>32</v>
      </c>
      <c r="K24" s="25" t="s">
        <v>33</v>
      </c>
      <c r="L24" s="18" t="s">
        <v>39</v>
      </c>
    </row>
    <row r="25" spans="2:12" ht="107.25" customHeight="1">
      <c r="B25" s="18">
        <v>80131502</v>
      </c>
      <c r="C25" s="24" t="s">
        <v>76</v>
      </c>
      <c r="D25" s="29" t="s">
        <v>41</v>
      </c>
      <c r="E25" s="25" t="s">
        <v>43</v>
      </c>
      <c r="F25" s="25" t="s">
        <v>37</v>
      </c>
      <c r="G25" s="25" t="s">
        <v>62</v>
      </c>
      <c r="H25" s="37">
        <v>240000</v>
      </c>
      <c r="I25" s="37">
        <v>240000</v>
      </c>
      <c r="J25" s="25" t="s">
        <v>32</v>
      </c>
      <c r="K25" s="25" t="s">
        <v>33</v>
      </c>
      <c r="L25" s="18" t="s">
        <v>39</v>
      </c>
    </row>
    <row r="26" spans="2:12" ht="107.25" customHeight="1">
      <c r="B26" s="18">
        <v>92101501</v>
      </c>
      <c r="C26" s="24" t="s">
        <v>66</v>
      </c>
      <c r="D26" s="29" t="s">
        <v>40</v>
      </c>
      <c r="E26" s="25" t="s">
        <v>47</v>
      </c>
      <c r="F26" s="25" t="s">
        <v>36</v>
      </c>
      <c r="G26" s="25" t="s">
        <v>62</v>
      </c>
      <c r="H26" s="37">
        <v>1435961970</v>
      </c>
      <c r="I26" s="37">
        <v>1435961970</v>
      </c>
      <c r="J26" s="25" t="s">
        <v>32</v>
      </c>
      <c r="K26" s="25" t="s">
        <v>33</v>
      </c>
      <c r="L26" s="18" t="s">
        <v>39</v>
      </c>
    </row>
    <row r="27" spans="2:12" ht="107.25" customHeight="1">
      <c r="B27" s="18">
        <v>76111501</v>
      </c>
      <c r="C27" s="24" t="s">
        <v>63</v>
      </c>
      <c r="D27" s="29" t="s">
        <v>40</v>
      </c>
      <c r="E27" s="25" t="s">
        <v>47</v>
      </c>
      <c r="F27" s="25" t="s">
        <v>36</v>
      </c>
      <c r="G27" s="25" t="s">
        <v>62</v>
      </c>
      <c r="H27" s="37">
        <v>782352337</v>
      </c>
      <c r="I27" s="37">
        <v>782352337</v>
      </c>
      <c r="J27" s="25" t="s">
        <v>32</v>
      </c>
      <c r="K27" s="25" t="s">
        <v>33</v>
      </c>
      <c r="L27" s="18" t="s">
        <v>39</v>
      </c>
    </row>
    <row r="28" spans="2:12" ht="107.25" customHeight="1">
      <c r="B28" s="18">
        <v>82121701</v>
      </c>
      <c r="C28" s="24" t="s">
        <v>69</v>
      </c>
      <c r="D28" s="29" t="s">
        <v>41</v>
      </c>
      <c r="E28" s="25" t="s">
        <v>47</v>
      </c>
      <c r="F28" s="25" t="s">
        <v>35</v>
      </c>
      <c r="G28" s="25" t="s">
        <v>62</v>
      </c>
      <c r="H28" s="37">
        <v>12999975</v>
      </c>
      <c r="I28" s="37">
        <v>12999975</v>
      </c>
      <c r="J28" s="25" t="s">
        <v>32</v>
      </c>
      <c r="K28" s="25" t="s">
        <v>33</v>
      </c>
      <c r="L28" s="18" t="s">
        <v>39</v>
      </c>
    </row>
    <row r="29" spans="2:12" ht="107.25" customHeight="1">
      <c r="B29" s="18">
        <v>82121701</v>
      </c>
      <c r="C29" s="24" t="s">
        <v>70</v>
      </c>
      <c r="D29" s="29" t="s">
        <v>41</v>
      </c>
      <c r="E29" s="25" t="s">
        <v>47</v>
      </c>
      <c r="F29" s="25" t="s">
        <v>35</v>
      </c>
      <c r="G29" s="25" t="s">
        <v>62</v>
      </c>
      <c r="H29" s="37">
        <v>5999985</v>
      </c>
      <c r="I29" s="37">
        <v>5999985</v>
      </c>
      <c r="J29" s="25" t="s">
        <v>32</v>
      </c>
      <c r="K29" s="25" t="s">
        <v>33</v>
      </c>
      <c r="L29" s="18" t="s">
        <v>39</v>
      </c>
    </row>
    <row r="30" spans="2:12" ht="107.25" customHeight="1">
      <c r="B30" s="18">
        <v>82121701</v>
      </c>
      <c r="C30" s="24" t="s">
        <v>71</v>
      </c>
      <c r="D30" s="29" t="s">
        <v>41</v>
      </c>
      <c r="E30" s="25" t="s">
        <v>47</v>
      </c>
      <c r="F30" s="25" t="s">
        <v>35</v>
      </c>
      <c r="G30" s="25" t="s">
        <v>62</v>
      </c>
      <c r="H30" s="37">
        <v>4999980</v>
      </c>
      <c r="I30" s="37">
        <v>4999980</v>
      </c>
      <c r="J30" s="25" t="s">
        <v>32</v>
      </c>
      <c r="K30" s="25" t="s">
        <v>33</v>
      </c>
      <c r="L30" s="18" t="s">
        <v>39</v>
      </c>
    </row>
    <row r="31" spans="2:12" ht="144" customHeight="1">
      <c r="B31" s="18">
        <v>85122201</v>
      </c>
      <c r="C31" s="24" t="s">
        <v>77</v>
      </c>
      <c r="D31" s="29" t="s">
        <v>41</v>
      </c>
      <c r="E31" s="25" t="s">
        <v>48</v>
      </c>
      <c r="F31" s="25" t="s">
        <v>35</v>
      </c>
      <c r="G31" s="25" t="s">
        <v>62</v>
      </c>
      <c r="H31" s="37">
        <v>34276784</v>
      </c>
      <c r="I31" s="37">
        <v>34276784</v>
      </c>
      <c r="J31" s="25" t="s">
        <v>32</v>
      </c>
      <c r="K31" s="25" t="s">
        <v>33</v>
      </c>
      <c r="L31" s="18" t="s">
        <v>39</v>
      </c>
    </row>
    <row r="32" spans="2:12" ht="133.5" customHeight="1">
      <c r="B32" s="18" t="s">
        <v>79</v>
      </c>
      <c r="C32" s="24" t="s">
        <v>78</v>
      </c>
      <c r="D32" s="29" t="s">
        <v>41</v>
      </c>
      <c r="E32" s="25" t="s">
        <v>47</v>
      </c>
      <c r="F32" s="25" t="s">
        <v>35</v>
      </c>
      <c r="G32" s="25" t="s">
        <v>62</v>
      </c>
      <c r="H32" s="37">
        <v>11981750</v>
      </c>
      <c r="I32" s="37">
        <v>11981750</v>
      </c>
      <c r="J32" s="25" t="s">
        <v>32</v>
      </c>
      <c r="K32" s="25" t="s">
        <v>33</v>
      </c>
      <c r="L32" s="18" t="s">
        <v>39</v>
      </c>
    </row>
    <row r="33" spans="2:12" ht="107.25" customHeight="1">
      <c r="B33" s="18">
        <v>72101506</v>
      </c>
      <c r="C33" s="24" t="s">
        <v>81</v>
      </c>
      <c r="D33" s="29" t="s">
        <v>41</v>
      </c>
      <c r="E33" s="25" t="s">
        <v>80</v>
      </c>
      <c r="F33" s="25" t="s">
        <v>35</v>
      </c>
      <c r="G33" s="25" t="s">
        <v>62</v>
      </c>
      <c r="H33" s="37">
        <v>29928500</v>
      </c>
      <c r="I33" s="37">
        <v>29928500</v>
      </c>
      <c r="J33" s="25" t="s">
        <v>32</v>
      </c>
      <c r="K33" s="25" t="s">
        <v>33</v>
      </c>
      <c r="L33" s="18" t="s">
        <v>39</v>
      </c>
    </row>
    <row r="34" spans="2:12" ht="120.75" customHeight="1">
      <c r="B34" s="18" t="s">
        <v>83</v>
      </c>
      <c r="C34" s="24" t="s">
        <v>82</v>
      </c>
      <c r="D34" s="29" t="s">
        <v>41</v>
      </c>
      <c r="E34" s="25" t="s">
        <v>48</v>
      </c>
      <c r="F34" s="25" t="s">
        <v>35</v>
      </c>
      <c r="G34" s="25" t="s">
        <v>62</v>
      </c>
      <c r="H34" s="37">
        <v>11800000</v>
      </c>
      <c r="I34" s="37">
        <v>11800000</v>
      </c>
      <c r="J34" s="25" t="s">
        <v>32</v>
      </c>
      <c r="K34" s="25" t="s">
        <v>33</v>
      </c>
      <c r="L34" s="18" t="s">
        <v>39</v>
      </c>
    </row>
    <row r="35" spans="2:12" ht="107.25" customHeight="1">
      <c r="B35" s="18">
        <v>82121701</v>
      </c>
      <c r="C35" s="24" t="s">
        <v>84</v>
      </c>
      <c r="D35" s="29" t="s">
        <v>42</v>
      </c>
      <c r="E35" s="25" t="s">
        <v>49</v>
      </c>
      <c r="F35" s="25" t="s">
        <v>35</v>
      </c>
      <c r="G35" s="25" t="s">
        <v>62</v>
      </c>
      <c r="H35" s="37">
        <v>4999960</v>
      </c>
      <c r="I35" s="37">
        <v>4999960</v>
      </c>
      <c r="J35" s="25" t="s">
        <v>32</v>
      </c>
      <c r="K35" s="25" t="s">
        <v>33</v>
      </c>
      <c r="L35" s="18" t="s">
        <v>39</v>
      </c>
    </row>
    <row r="36" spans="2:12" ht="118.5" customHeight="1">
      <c r="B36" s="18">
        <v>80131502</v>
      </c>
      <c r="C36" s="24" t="s">
        <v>85</v>
      </c>
      <c r="D36" s="29" t="s">
        <v>42</v>
      </c>
      <c r="E36" s="25" t="s">
        <v>86</v>
      </c>
      <c r="F36" s="25" t="s">
        <v>37</v>
      </c>
      <c r="G36" s="25" t="s">
        <v>62</v>
      </c>
      <c r="H36" s="37">
        <f>+I36</f>
        <v>1000000</v>
      </c>
      <c r="I36" s="37">
        <v>1000000</v>
      </c>
      <c r="J36" s="25" t="s">
        <v>32</v>
      </c>
      <c r="K36" s="25" t="s">
        <v>33</v>
      </c>
      <c r="L36" s="18" t="s">
        <v>39</v>
      </c>
    </row>
    <row r="37" spans="2:12" ht="78" customHeight="1">
      <c r="B37" s="18">
        <v>60121701</v>
      </c>
      <c r="C37" s="24" t="s">
        <v>87</v>
      </c>
      <c r="D37" s="29" t="s">
        <v>42</v>
      </c>
      <c r="E37" s="25" t="s">
        <v>49</v>
      </c>
      <c r="F37" s="25" t="s">
        <v>35</v>
      </c>
      <c r="G37" s="25" t="s">
        <v>62</v>
      </c>
      <c r="H37" s="37">
        <v>5000000</v>
      </c>
      <c r="I37" s="37">
        <v>5000000</v>
      </c>
      <c r="J37" s="25" t="s">
        <v>32</v>
      </c>
      <c r="K37" s="25" t="s">
        <v>33</v>
      </c>
      <c r="L37" s="18" t="s">
        <v>39</v>
      </c>
    </row>
    <row r="38" spans="2:12" ht="119.25" customHeight="1">
      <c r="B38" s="18">
        <v>78101802</v>
      </c>
      <c r="C38" s="24" t="s">
        <v>90</v>
      </c>
      <c r="D38" s="29" t="s">
        <v>42</v>
      </c>
      <c r="E38" s="25" t="s">
        <v>88</v>
      </c>
      <c r="F38" s="25" t="s">
        <v>35</v>
      </c>
      <c r="G38" s="25" t="s">
        <v>62</v>
      </c>
      <c r="H38" s="37">
        <v>60000000</v>
      </c>
      <c r="I38" s="37">
        <v>60000000</v>
      </c>
      <c r="J38" s="25" t="s">
        <v>32</v>
      </c>
      <c r="K38" s="25" t="s">
        <v>33</v>
      </c>
      <c r="L38" s="18" t="s">
        <v>39</v>
      </c>
    </row>
    <row r="39" spans="2:12" ht="201.75" customHeight="1">
      <c r="B39" s="18" t="s">
        <v>108</v>
      </c>
      <c r="C39" s="24" t="s">
        <v>91</v>
      </c>
      <c r="D39" s="29" t="s">
        <v>42</v>
      </c>
      <c r="E39" s="25" t="s">
        <v>89</v>
      </c>
      <c r="F39" s="25" t="s">
        <v>35</v>
      </c>
      <c r="G39" s="25" t="s">
        <v>62</v>
      </c>
      <c r="H39" s="37">
        <v>32028250</v>
      </c>
      <c r="I39" s="37">
        <v>32028250</v>
      </c>
      <c r="J39" s="25" t="s">
        <v>32</v>
      </c>
      <c r="K39" s="25" t="s">
        <v>33</v>
      </c>
      <c r="L39" s="18" t="s">
        <v>39</v>
      </c>
    </row>
    <row r="40" spans="2:12" ht="107.25" customHeight="1">
      <c r="B40" s="18">
        <v>14111500</v>
      </c>
      <c r="C40" s="24" t="s">
        <v>110</v>
      </c>
      <c r="D40" s="29" t="s">
        <v>42</v>
      </c>
      <c r="E40" s="25" t="s">
        <v>96</v>
      </c>
      <c r="F40" s="25" t="s">
        <v>35</v>
      </c>
      <c r="G40" s="25" t="s">
        <v>62</v>
      </c>
      <c r="H40" s="37">
        <v>73769528</v>
      </c>
      <c r="I40" s="37">
        <f>+H40</f>
        <v>73769528</v>
      </c>
      <c r="J40" s="25" t="s">
        <v>32</v>
      </c>
      <c r="K40" s="25" t="s">
        <v>33</v>
      </c>
      <c r="L40" s="18" t="s">
        <v>39</v>
      </c>
    </row>
    <row r="41" spans="2:12" ht="135.75" customHeight="1">
      <c r="B41" s="18">
        <v>72101506</v>
      </c>
      <c r="C41" s="24" t="s">
        <v>111</v>
      </c>
      <c r="D41" s="29" t="s">
        <v>94</v>
      </c>
      <c r="E41" s="25" t="s">
        <v>95</v>
      </c>
      <c r="F41" s="25" t="s">
        <v>37</v>
      </c>
      <c r="G41" s="25" t="s">
        <v>62</v>
      </c>
      <c r="H41" s="37">
        <f>+I41</f>
        <v>21971565</v>
      </c>
      <c r="I41" s="37">
        <v>21971565</v>
      </c>
      <c r="J41" s="25" t="s">
        <v>32</v>
      </c>
      <c r="K41" s="25" t="s">
        <v>33</v>
      </c>
      <c r="L41" s="18" t="s">
        <v>39</v>
      </c>
    </row>
    <row r="42" spans="2:12" ht="126.75" customHeight="1">
      <c r="B42" s="18" t="s">
        <v>107</v>
      </c>
      <c r="C42" s="24" t="s">
        <v>112</v>
      </c>
      <c r="D42" s="29" t="s">
        <v>94</v>
      </c>
      <c r="E42" s="25" t="s">
        <v>93</v>
      </c>
      <c r="F42" s="25" t="s">
        <v>35</v>
      </c>
      <c r="G42" s="25" t="s">
        <v>62</v>
      </c>
      <c r="H42" s="37">
        <v>68600000</v>
      </c>
      <c r="I42" s="37">
        <v>68600000</v>
      </c>
      <c r="J42" s="25" t="s">
        <v>32</v>
      </c>
      <c r="K42" s="25" t="s">
        <v>33</v>
      </c>
      <c r="L42" s="18" t="s">
        <v>39</v>
      </c>
    </row>
    <row r="43" spans="2:12" ht="219.75" customHeight="1">
      <c r="B43" s="18" t="s">
        <v>61</v>
      </c>
      <c r="C43" s="24" t="s">
        <v>113</v>
      </c>
      <c r="D43" s="29" t="s">
        <v>102</v>
      </c>
      <c r="E43" s="25" t="s">
        <v>92</v>
      </c>
      <c r="F43" s="25" t="s">
        <v>35</v>
      </c>
      <c r="G43" s="25" t="s">
        <v>62</v>
      </c>
      <c r="H43" s="37">
        <v>50000000</v>
      </c>
      <c r="I43" s="37">
        <v>50000000</v>
      </c>
      <c r="J43" s="25" t="s">
        <v>32</v>
      </c>
      <c r="K43" s="25" t="s">
        <v>33</v>
      </c>
      <c r="L43" s="18" t="s">
        <v>39</v>
      </c>
    </row>
    <row r="44" spans="2:12" ht="126.75" customHeight="1">
      <c r="B44" s="18">
        <v>80111614</v>
      </c>
      <c r="C44" s="24" t="s">
        <v>114</v>
      </c>
      <c r="D44" s="29" t="s">
        <v>102</v>
      </c>
      <c r="E44" s="25" t="s">
        <v>96</v>
      </c>
      <c r="F44" s="25" t="s">
        <v>37</v>
      </c>
      <c r="G44" s="25" t="s">
        <v>62</v>
      </c>
      <c r="H44" s="37">
        <f>+I44</f>
        <v>3000000</v>
      </c>
      <c r="I44" s="37">
        <v>3000000</v>
      </c>
      <c r="J44" s="25" t="s">
        <v>32</v>
      </c>
      <c r="K44" s="25" t="s">
        <v>33</v>
      </c>
      <c r="L44" s="18" t="s">
        <v>39</v>
      </c>
    </row>
    <row r="45" spans="2:12" ht="126.75" customHeight="1">
      <c r="B45" s="18" t="s">
        <v>107</v>
      </c>
      <c r="C45" s="24" t="s">
        <v>115</v>
      </c>
      <c r="D45" s="29" t="s">
        <v>94</v>
      </c>
      <c r="E45" s="25" t="s">
        <v>50</v>
      </c>
      <c r="F45" s="25" t="s">
        <v>35</v>
      </c>
      <c r="G45" s="25" t="s">
        <v>62</v>
      </c>
      <c r="H45" s="37">
        <v>35000000</v>
      </c>
      <c r="I45" s="37">
        <v>35000000</v>
      </c>
      <c r="J45" s="25" t="s">
        <v>32</v>
      </c>
      <c r="K45" s="25" t="s">
        <v>33</v>
      </c>
      <c r="L45" s="18" t="s">
        <v>39</v>
      </c>
    </row>
    <row r="46" spans="2:12" ht="126.75" customHeight="1">
      <c r="B46" s="18">
        <v>80131502</v>
      </c>
      <c r="C46" s="24" t="s">
        <v>141</v>
      </c>
      <c r="D46" s="29" t="s">
        <v>94</v>
      </c>
      <c r="E46" s="25" t="s">
        <v>142</v>
      </c>
      <c r="F46" s="25" t="s">
        <v>37</v>
      </c>
      <c r="G46" s="25" t="s">
        <v>62</v>
      </c>
      <c r="H46" s="37">
        <v>120000</v>
      </c>
      <c r="I46" s="37">
        <f>+H46</f>
        <v>120000</v>
      </c>
      <c r="J46" s="25" t="s">
        <v>32</v>
      </c>
      <c r="K46" s="25" t="s">
        <v>33</v>
      </c>
      <c r="L46" s="18" t="s">
        <v>39</v>
      </c>
    </row>
    <row r="47" spans="2:12" ht="126.75" customHeight="1">
      <c r="B47" s="18">
        <v>80131502</v>
      </c>
      <c r="C47" s="24" t="s">
        <v>75</v>
      </c>
      <c r="D47" s="29" t="s">
        <v>94</v>
      </c>
      <c r="E47" s="25" t="s">
        <v>142</v>
      </c>
      <c r="F47" s="25" t="s">
        <v>37</v>
      </c>
      <c r="G47" s="25" t="s">
        <v>62</v>
      </c>
      <c r="H47" s="37">
        <v>667087</v>
      </c>
      <c r="I47" s="37">
        <f>+H47</f>
        <v>667087</v>
      </c>
      <c r="J47" s="25" t="s">
        <v>32</v>
      </c>
      <c r="K47" s="25" t="s">
        <v>33</v>
      </c>
      <c r="L47" s="18" t="s">
        <v>39</v>
      </c>
    </row>
    <row r="48" spans="2:12" ht="121.5" customHeight="1">
      <c r="B48" s="18" t="s">
        <v>97</v>
      </c>
      <c r="C48" s="24" t="s">
        <v>116</v>
      </c>
      <c r="D48" s="29" t="s">
        <v>101</v>
      </c>
      <c r="E48" s="25" t="s">
        <v>50</v>
      </c>
      <c r="F48" s="25" t="s">
        <v>35</v>
      </c>
      <c r="G48" s="25" t="s">
        <v>62</v>
      </c>
      <c r="H48" s="37">
        <v>73000000</v>
      </c>
      <c r="I48" s="37">
        <v>73000000</v>
      </c>
      <c r="J48" s="25" t="s">
        <v>32</v>
      </c>
      <c r="K48" s="25" t="s">
        <v>33</v>
      </c>
      <c r="L48" s="18" t="s">
        <v>39</v>
      </c>
    </row>
    <row r="49" spans="2:12" ht="125.25" customHeight="1">
      <c r="B49" s="18">
        <v>82121701</v>
      </c>
      <c r="C49" s="24" t="s">
        <v>118</v>
      </c>
      <c r="D49" s="29" t="s">
        <v>117</v>
      </c>
      <c r="E49" s="25" t="s">
        <v>92</v>
      </c>
      <c r="F49" s="25" t="s">
        <v>35</v>
      </c>
      <c r="G49" s="25" t="s">
        <v>62</v>
      </c>
      <c r="H49" s="37">
        <v>3000000</v>
      </c>
      <c r="I49" s="37">
        <v>3000000</v>
      </c>
      <c r="J49" s="25" t="s">
        <v>32</v>
      </c>
      <c r="K49" s="25" t="s">
        <v>33</v>
      </c>
      <c r="L49" s="18" t="s">
        <v>39</v>
      </c>
    </row>
    <row r="50" spans="2:12" ht="135" customHeight="1">
      <c r="B50" s="32" t="s">
        <v>58</v>
      </c>
      <c r="C50" s="24" t="s">
        <v>119</v>
      </c>
      <c r="D50" s="29" t="s">
        <v>101</v>
      </c>
      <c r="E50" s="25" t="s">
        <v>92</v>
      </c>
      <c r="F50" s="25" t="s">
        <v>35</v>
      </c>
      <c r="G50" s="25" t="s">
        <v>62</v>
      </c>
      <c r="H50" s="37">
        <v>11382100</v>
      </c>
      <c r="I50" s="37">
        <f>+H50</f>
        <v>11382100</v>
      </c>
      <c r="J50" s="25" t="s">
        <v>32</v>
      </c>
      <c r="K50" s="25" t="s">
        <v>33</v>
      </c>
      <c r="L50" s="18" t="s">
        <v>39</v>
      </c>
    </row>
    <row r="51" spans="2:12" ht="107.25" customHeight="1">
      <c r="B51" s="18">
        <v>72101506</v>
      </c>
      <c r="C51" s="18" t="s">
        <v>120</v>
      </c>
      <c r="D51" s="25" t="s">
        <v>101</v>
      </c>
      <c r="E51" s="25" t="s">
        <v>92</v>
      </c>
      <c r="F51" s="25" t="s">
        <v>35</v>
      </c>
      <c r="G51" s="25" t="s">
        <v>62</v>
      </c>
      <c r="H51" s="37">
        <v>7490000</v>
      </c>
      <c r="I51" s="37">
        <f>+H51</f>
        <v>7490000</v>
      </c>
      <c r="J51" s="25" t="s">
        <v>32</v>
      </c>
      <c r="K51" s="25" t="s">
        <v>33</v>
      </c>
      <c r="L51" s="18" t="s">
        <v>39</v>
      </c>
    </row>
    <row r="52" spans="2:12" s="12" customFormat="1" ht="123" customHeight="1">
      <c r="B52" s="18">
        <v>78181507</v>
      </c>
      <c r="C52" s="24" t="s">
        <v>121</v>
      </c>
      <c r="D52" s="29" t="s">
        <v>117</v>
      </c>
      <c r="E52" s="25" t="s">
        <v>92</v>
      </c>
      <c r="F52" s="25" t="s">
        <v>35</v>
      </c>
      <c r="G52" s="25" t="s">
        <v>62</v>
      </c>
      <c r="H52" s="37">
        <v>34830000</v>
      </c>
      <c r="I52" s="37">
        <v>34830000</v>
      </c>
      <c r="J52" s="25" t="s">
        <v>32</v>
      </c>
      <c r="K52" s="25" t="s">
        <v>33</v>
      </c>
      <c r="L52" s="18" t="s">
        <v>39</v>
      </c>
    </row>
    <row r="53" spans="2:12" s="12" customFormat="1" ht="123" customHeight="1">
      <c r="B53" s="18" t="s">
        <v>97</v>
      </c>
      <c r="C53" s="24" t="s">
        <v>122</v>
      </c>
      <c r="D53" s="25" t="s">
        <v>101</v>
      </c>
      <c r="E53" s="25" t="s">
        <v>92</v>
      </c>
      <c r="F53" s="25" t="s">
        <v>35</v>
      </c>
      <c r="G53" s="25" t="s">
        <v>62</v>
      </c>
      <c r="H53" s="37">
        <v>27000000</v>
      </c>
      <c r="I53" s="37">
        <v>27000000</v>
      </c>
      <c r="J53" s="25" t="s">
        <v>32</v>
      </c>
      <c r="K53" s="25" t="s">
        <v>33</v>
      </c>
      <c r="L53" s="18" t="s">
        <v>39</v>
      </c>
    </row>
    <row r="54" spans="2:12" s="12" customFormat="1" ht="100.5" customHeight="1">
      <c r="B54" s="18">
        <v>80131502</v>
      </c>
      <c r="C54" s="24" t="s">
        <v>123</v>
      </c>
      <c r="D54" s="29" t="s">
        <v>103</v>
      </c>
      <c r="E54" s="25" t="s">
        <v>124</v>
      </c>
      <c r="F54" s="25" t="s">
        <v>37</v>
      </c>
      <c r="G54" s="25" t="s">
        <v>62</v>
      </c>
      <c r="H54" s="37">
        <v>3853333</v>
      </c>
      <c r="I54" s="37">
        <f>+H54</f>
        <v>3853333</v>
      </c>
      <c r="J54" s="25" t="s">
        <v>32</v>
      </c>
      <c r="K54" s="25" t="s">
        <v>33</v>
      </c>
      <c r="L54" s="18" t="s">
        <v>39</v>
      </c>
    </row>
    <row r="55" spans="2:12" s="12" customFormat="1" ht="86.25" customHeight="1">
      <c r="B55" s="18">
        <v>53102714</v>
      </c>
      <c r="C55" s="24" t="s">
        <v>125</v>
      </c>
      <c r="D55" s="29" t="s">
        <v>126</v>
      </c>
      <c r="E55" s="25" t="s">
        <v>104</v>
      </c>
      <c r="F55" s="25" t="s">
        <v>35</v>
      </c>
      <c r="G55" s="25" t="s">
        <v>62</v>
      </c>
      <c r="H55" s="37">
        <v>15000000</v>
      </c>
      <c r="I55" s="37">
        <f>+H55</f>
        <v>15000000</v>
      </c>
      <c r="J55" s="25" t="s">
        <v>32</v>
      </c>
      <c r="K55" s="25" t="s">
        <v>33</v>
      </c>
      <c r="L55" s="18" t="s">
        <v>39</v>
      </c>
    </row>
    <row r="56" spans="2:12" s="12" customFormat="1" ht="77.25" customHeight="1">
      <c r="B56" s="18">
        <v>78181507</v>
      </c>
      <c r="C56" s="24" t="s">
        <v>127</v>
      </c>
      <c r="D56" s="29" t="s">
        <v>126</v>
      </c>
      <c r="E56" s="25" t="s">
        <v>104</v>
      </c>
      <c r="F56" s="25" t="s">
        <v>35</v>
      </c>
      <c r="G56" s="25" t="s">
        <v>62</v>
      </c>
      <c r="H56" s="37">
        <v>23000000</v>
      </c>
      <c r="I56" s="37">
        <v>23000000</v>
      </c>
      <c r="J56" s="25" t="s">
        <v>32</v>
      </c>
      <c r="K56" s="25" t="s">
        <v>33</v>
      </c>
      <c r="L56" s="18" t="s">
        <v>39</v>
      </c>
    </row>
    <row r="57" spans="2:12" s="12" customFormat="1" ht="123" customHeight="1">
      <c r="B57" s="18">
        <v>82121701</v>
      </c>
      <c r="C57" s="24" t="s">
        <v>128</v>
      </c>
      <c r="D57" s="25" t="s">
        <v>103</v>
      </c>
      <c r="E57" s="25" t="s">
        <v>104</v>
      </c>
      <c r="F57" s="25" t="s">
        <v>35</v>
      </c>
      <c r="G57" s="25" t="s">
        <v>62</v>
      </c>
      <c r="H57" s="37">
        <v>22500000</v>
      </c>
      <c r="I57" s="37">
        <f aca="true" t="shared" si="0" ref="I57:I63">+H57</f>
        <v>22500000</v>
      </c>
      <c r="J57" s="25" t="s">
        <v>32</v>
      </c>
      <c r="K57" s="25" t="s">
        <v>33</v>
      </c>
      <c r="L57" s="18" t="s">
        <v>39</v>
      </c>
    </row>
    <row r="58" spans="2:12" s="12" customFormat="1" ht="123" customHeight="1">
      <c r="B58" s="18">
        <v>55121715</v>
      </c>
      <c r="C58" s="18" t="s">
        <v>129</v>
      </c>
      <c r="D58" s="25" t="s">
        <v>103</v>
      </c>
      <c r="E58" s="25" t="s">
        <v>96</v>
      </c>
      <c r="F58" s="25" t="s">
        <v>35</v>
      </c>
      <c r="G58" s="25" t="s">
        <v>62</v>
      </c>
      <c r="H58" s="37">
        <v>2400000</v>
      </c>
      <c r="I58" s="37">
        <f t="shared" si="0"/>
        <v>2400000</v>
      </c>
      <c r="J58" s="25" t="s">
        <v>32</v>
      </c>
      <c r="K58" s="25" t="s">
        <v>33</v>
      </c>
      <c r="L58" s="18" t="s">
        <v>39</v>
      </c>
    </row>
    <row r="59" spans="2:12" s="12" customFormat="1" ht="123" customHeight="1">
      <c r="B59" s="18" t="s">
        <v>60</v>
      </c>
      <c r="C59" s="18" t="s">
        <v>130</v>
      </c>
      <c r="D59" s="25" t="s">
        <v>103</v>
      </c>
      <c r="E59" s="25" t="s">
        <v>131</v>
      </c>
      <c r="F59" s="25" t="s">
        <v>35</v>
      </c>
      <c r="G59" s="25" t="s">
        <v>62</v>
      </c>
      <c r="H59" s="37">
        <v>20999480</v>
      </c>
      <c r="I59" s="37">
        <f t="shared" si="0"/>
        <v>20999480</v>
      </c>
      <c r="J59" s="25" t="s">
        <v>32</v>
      </c>
      <c r="K59" s="25" t="s">
        <v>33</v>
      </c>
      <c r="L59" s="18" t="s">
        <v>39</v>
      </c>
    </row>
    <row r="60" spans="2:12" s="12" customFormat="1" ht="82.5" customHeight="1">
      <c r="B60" s="18">
        <v>44103103</v>
      </c>
      <c r="C60" s="33" t="s">
        <v>132</v>
      </c>
      <c r="D60" s="25" t="s">
        <v>103</v>
      </c>
      <c r="E60" s="25" t="s">
        <v>134</v>
      </c>
      <c r="F60" s="25" t="s">
        <v>135</v>
      </c>
      <c r="G60" s="25" t="s">
        <v>62</v>
      </c>
      <c r="H60" s="37">
        <v>4224500</v>
      </c>
      <c r="I60" s="37">
        <f t="shared" si="0"/>
        <v>4224500</v>
      </c>
      <c r="J60" s="25" t="s">
        <v>32</v>
      </c>
      <c r="K60" s="25" t="s">
        <v>33</v>
      </c>
      <c r="L60" s="18" t="s">
        <v>39</v>
      </c>
    </row>
    <row r="61" spans="2:12" s="12" customFormat="1" ht="80.25" customHeight="1">
      <c r="B61" s="18" t="s">
        <v>136</v>
      </c>
      <c r="C61" s="33" t="s">
        <v>133</v>
      </c>
      <c r="D61" s="25" t="s">
        <v>103</v>
      </c>
      <c r="E61" s="25" t="s">
        <v>134</v>
      </c>
      <c r="F61" s="25" t="s">
        <v>135</v>
      </c>
      <c r="G61" s="25" t="s">
        <v>62</v>
      </c>
      <c r="H61" s="37">
        <v>412187440</v>
      </c>
      <c r="I61" s="37">
        <f t="shared" si="0"/>
        <v>412187440</v>
      </c>
      <c r="J61" s="25" t="s">
        <v>32</v>
      </c>
      <c r="K61" s="25" t="s">
        <v>33</v>
      </c>
      <c r="L61" s="18" t="s">
        <v>39</v>
      </c>
    </row>
    <row r="62" spans="2:12" s="12" customFormat="1" ht="125.25" customHeight="1">
      <c r="B62" s="18" t="s">
        <v>61</v>
      </c>
      <c r="C62" s="24" t="s">
        <v>140</v>
      </c>
      <c r="D62" s="29" t="s">
        <v>103</v>
      </c>
      <c r="E62" s="25" t="s">
        <v>104</v>
      </c>
      <c r="F62" s="25" t="s">
        <v>35</v>
      </c>
      <c r="G62" s="25" t="s">
        <v>62</v>
      </c>
      <c r="H62" s="37">
        <v>23300000</v>
      </c>
      <c r="I62" s="37">
        <f t="shared" si="0"/>
        <v>23300000</v>
      </c>
      <c r="J62" s="25" t="s">
        <v>32</v>
      </c>
      <c r="K62" s="25" t="s">
        <v>33</v>
      </c>
      <c r="L62" s="18" t="s">
        <v>39</v>
      </c>
    </row>
    <row r="63" spans="2:12" s="12" customFormat="1" ht="125.25" customHeight="1">
      <c r="B63" s="18">
        <v>80131502</v>
      </c>
      <c r="C63" s="24" t="s">
        <v>144</v>
      </c>
      <c r="D63" s="29" t="s">
        <v>103</v>
      </c>
      <c r="E63" s="25" t="s">
        <v>143</v>
      </c>
      <c r="F63" s="25" t="s">
        <v>37</v>
      </c>
      <c r="G63" s="25" t="s">
        <v>62</v>
      </c>
      <c r="H63" s="37">
        <v>11078312</v>
      </c>
      <c r="I63" s="37">
        <f t="shared" si="0"/>
        <v>11078312</v>
      </c>
      <c r="J63" s="25" t="s">
        <v>32</v>
      </c>
      <c r="K63" s="25" t="s">
        <v>33</v>
      </c>
      <c r="L63" s="18" t="s">
        <v>39</v>
      </c>
    </row>
    <row r="64" spans="2:12" s="12" customFormat="1" ht="125.25" customHeight="1">
      <c r="B64" s="18">
        <v>80131502</v>
      </c>
      <c r="C64" s="38" t="s">
        <v>156</v>
      </c>
      <c r="D64" s="29" t="s">
        <v>153</v>
      </c>
      <c r="E64" s="25" t="s">
        <v>161</v>
      </c>
      <c r="F64" s="25" t="s">
        <v>37</v>
      </c>
      <c r="G64" s="25" t="s">
        <v>62</v>
      </c>
      <c r="H64" s="39">
        <v>49600000</v>
      </c>
      <c r="I64" s="39">
        <v>49600000</v>
      </c>
      <c r="J64" s="25" t="s">
        <v>32</v>
      </c>
      <c r="K64" s="25" t="s">
        <v>33</v>
      </c>
      <c r="L64" s="18" t="s">
        <v>39</v>
      </c>
    </row>
    <row r="65" spans="2:12" s="12" customFormat="1" ht="125.25" customHeight="1">
      <c r="B65" s="18">
        <v>80131502</v>
      </c>
      <c r="C65" s="38" t="s">
        <v>157</v>
      </c>
      <c r="D65" s="29" t="s">
        <v>153</v>
      </c>
      <c r="E65" s="25" t="s">
        <v>150</v>
      </c>
      <c r="F65" s="25" t="s">
        <v>37</v>
      </c>
      <c r="G65" s="25" t="s">
        <v>62</v>
      </c>
      <c r="H65" s="39">
        <v>71466685</v>
      </c>
      <c r="I65" s="39">
        <v>71466685</v>
      </c>
      <c r="J65" s="25" t="s">
        <v>32</v>
      </c>
      <c r="K65" s="25" t="s">
        <v>33</v>
      </c>
      <c r="L65" s="18" t="s">
        <v>39</v>
      </c>
    </row>
    <row r="66" spans="2:12" s="12" customFormat="1" ht="125.25" customHeight="1">
      <c r="B66" s="18">
        <v>80131502</v>
      </c>
      <c r="C66" s="38" t="s">
        <v>158</v>
      </c>
      <c r="D66" s="29" t="s">
        <v>153</v>
      </c>
      <c r="E66" s="25" t="s">
        <v>43</v>
      </c>
      <c r="F66" s="25" t="s">
        <v>37</v>
      </c>
      <c r="G66" s="25" t="s">
        <v>62</v>
      </c>
      <c r="H66" s="39">
        <v>70985042</v>
      </c>
      <c r="I66" s="39">
        <f>+H66</f>
        <v>70985042</v>
      </c>
      <c r="J66" s="25" t="s">
        <v>32</v>
      </c>
      <c r="K66" s="25" t="s">
        <v>33</v>
      </c>
      <c r="L66" s="18" t="s">
        <v>39</v>
      </c>
    </row>
    <row r="67" spans="2:12" s="12" customFormat="1" ht="125.25" customHeight="1">
      <c r="B67" s="18">
        <v>78111800</v>
      </c>
      <c r="C67" s="38" t="s">
        <v>159</v>
      </c>
      <c r="D67" s="29" t="s">
        <v>153</v>
      </c>
      <c r="E67" s="25" t="s">
        <v>162</v>
      </c>
      <c r="F67" s="25" t="s">
        <v>35</v>
      </c>
      <c r="G67" s="25" t="s">
        <v>62</v>
      </c>
      <c r="H67" s="39">
        <v>900000</v>
      </c>
      <c r="I67" s="39">
        <v>900000</v>
      </c>
      <c r="J67" s="25" t="s">
        <v>32</v>
      </c>
      <c r="K67" s="25" t="s">
        <v>33</v>
      </c>
      <c r="L67" s="18" t="s">
        <v>39</v>
      </c>
    </row>
    <row r="68" spans="2:12" s="12" customFormat="1" ht="125.25" customHeight="1">
      <c r="B68" s="32" t="s">
        <v>59</v>
      </c>
      <c r="C68" s="38" t="s">
        <v>151</v>
      </c>
      <c r="D68" s="29" t="s">
        <v>153</v>
      </c>
      <c r="E68" s="25" t="s">
        <v>134</v>
      </c>
      <c r="F68" s="25" t="s">
        <v>155</v>
      </c>
      <c r="G68" s="25" t="s">
        <v>62</v>
      </c>
      <c r="H68" s="39">
        <v>55142117</v>
      </c>
      <c r="I68" s="39">
        <v>55142117</v>
      </c>
      <c r="J68" s="25" t="s">
        <v>32</v>
      </c>
      <c r="K68" s="25" t="s">
        <v>33</v>
      </c>
      <c r="L68" s="18" t="s">
        <v>39</v>
      </c>
    </row>
    <row r="69" spans="2:12" s="12" customFormat="1" ht="125.25" customHeight="1">
      <c r="B69" s="32" t="s">
        <v>59</v>
      </c>
      <c r="C69" s="38" t="s">
        <v>152</v>
      </c>
      <c r="D69" s="29" t="s">
        <v>153</v>
      </c>
      <c r="E69" s="25" t="s">
        <v>134</v>
      </c>
      <c r="F69" s="25" t="s">
        <v>155</v>
      </c>
      <c r="G69" s="25" t="s">
        <v>62</v>
      </c>
      <c r="H69" s="39">
        <f>26961726+77738561</f>
        <v>104700287</v>
      </c>
      <c r="I69" s="39">
        <f>26961726+77738561</f>
        <v>104700287</v>
      </c>
      <c r="J69" s="25" t="s">
        <v>32</v>
      </c>
      <c r="K69" s="25" t="s">
        <v>33</v>
      </c>
      <c r="L69" s="18" t="s">
        <v>39</v>
      </c>
    </row>
    <row r="70" spans="2:12" s="12" customFormat="1" ht="78.75" customHeight="1">
      <c r="B70" s="18">
        <v>44103103</v>
      </c>
      <c r="C70" s="38" t="s">
        <v>160</v>
      </c>
      <c r="D70" s="29" t="s">
        <v>154</v>
      </c>
      <c r="E70" s="25" t="s">
        <v>163</v>
      </c>
      <c r="F70" s="25" t="s">
        <v>135</v>
      </c>
      <c r="G70" s="25" t="s">
        <v>62</v>
      </c>
      <c r="H70" s="39">
        <v>5485411.03</v>
      </c>
      <c r="I70" s="39">
        <v>5485411.03</v>
      </c>
      <c r="J70" s="25" t="s">
        <v>32</v>
      </c>
      <c r="K70" s="25" t="s">
        <v>33</v>
      </c>
      <c r="L70" s="18" t="s">
        <v>39</v>
      </c>
    </row>
    <row r="71" spans="2:12" s="12" customFormat="1" ht="125.25" customHeight="1">
      <c r="B71" s="18">
        <v>72101506</v>
      </c>
      <c r="C71" s="38" t="s">
        <v>182</v>
      </c>
      <c r="D71" s="29" t="s">
        <v>154</v>
      </c>
      <c r="E71" s="25" t="s">
        <v>45</v>
      </c>
      <c r="F71" s="25" t="s">
        <v>35</v>
      </c>
      <c r="G71" s="25" t="s">
        <v>62</v>
      </c>
      <c r="H71" s="39">
        <v>5376132</v>
      </c>
      <c r="I71" s="39">
        <v>5376132</v>
      </c>
      <c r="J71" s="25" t="s">
        <v>32</v>
      </c>
      <c r="K71" s="25" t="s">
        <v>33</v>
      </c>
      <c r="L71" s="18" t="s">
        <v>39</v>
      </c>
    </row>
    <row r="72" spans="2:12" s="12" customFormat="1" ht="125.25" customHeight="1">
      <c r="B72" s="18" t="s">
        <v>79</v>
      </c>
      <c r="C72" s="38" t="s">
        <v>183</v>
      </c>
      <c r="D72" s="29" t="s">
        <v>154</v>
      </c>
      <c r="E72" s="25" t="s">
        <v>45</v>
      </c>
      <c r="F72" s="25" t="s">
        <v>35</v>
      </c>
      <c r="G72" s="25" t="s">
        <v>62</v>
      </c>
      <c r="H72" s="39">
        <v>9990000</v>
      </c>
      <c r="I72" s="39">
        <v>9990000</v>
      </c>
      <c r="J72" s="25" t="s">
        <v>32</v>
      </c>
      <c r="K72" s="25" t="s">
        <v>33</v>
      </c>
      <c r="L72" s="18" t="s">
        <v>39</v>
      </c>
    </row>
    <row r="73" spans="2:12" s="12" customFormat="1" ht="135.75" customHeight="1">
      <c r="B73" s="18" t="s">
        <v>138</v>
      </c>
      <c r="C73" s="33" t="s">
        <v>184</v>
      </c>
      <c r="D73" s="29" t="s">
        <v>154</v>
      </c>
      <c r="E73" s="25" t="s">
        <v>44</v>
      </c>
      <c r="F73" s="25" t="s">
        <v>137</v>
      </c>
      <c r="G73" s="25" t="s">
        <v>62</v>
      </c>
      <c r="H73" s="37">
        <v>253127409</v>
      </c>
      <c r="I73" s="37">
        <f aca="true" t="shared" si="1" ref="I73:I97">+H73</f>
        <v>253127409</v>
      </c>
      <c r="J73" s="25" t="s">
        <v>32</v>
      </c>
      <c r="K73" s="25" t="s">
        <v>33</v>
      </c>
      <c r="L73" s="18" t="s">
        <v>39</v>
      </c>
    </row>
    <row r="74" spans="2:12" s="12" customFormat="1" ht="38.25" customHeight="1">
      <c r="B74" s="18">
        <v>80131502</v>
      </c>
      <c r="C74" s="33" t="s">
        <v>193</v>
      </c>
      <c r="D74" s="29" t="s">
        <v>154</v>
      </c>
      <c r="E74" s="25" t="s">
        <v>194</v>
      </c>
      <c r="F74" s="25" t="s">
        <v>37</v>
      </c>
      <c r="G74" s="25" t="s">
        <v>62</v>
      </c>
      <c r="H74" s="37">
        <v>336000</v>
      </c>
      <c r="I74" s="37">
        <f>+H74</f>
        <v>336000</v>
      </c>
      <c r="J74" s="25" t="s">
        <v>32</v>
      </c>
      <c r="K74" s="25" t="s">
        <v>33</v>
      </c>
      <c r="L74" s="18" t="s">
        <v>39</v>
      </c>
    </row>
    <row r="75" spans="2:12" s="12" customFormat="1" ht="36.75" customHeight="1">
      <c r="B75" s="18">
        <v>80131502</v>
      </c>
      <c r="C75" s="33" t="s">
        <v>195</v>
      </c>
      <c r="D75" s="29" t="s">
        <v>154</v>
      </c>
      <c r="E75" s="25" t="s">
        <v>44</v>
      </c>
      <c r="F75" s="25" t="s">
        <v>37</v>
      </c>
      <c r="G75" s="25" t="s">
        <v>62</v>
      </c>
      <c r="H75" s="37">
        <v>153718</v>
      </c>
      <c r="I75" s="37">
        <f>+H75</f>
        <v>153718</v>
      </c>
      <c r="J75" s="25" t="s">
        <v>32</v>
      </c>
      <c r="K75" s="25" t="s">
        <v>33</v>
      </c>
      <c r="L75" s="18" t="s">
        <v>39</v>
      </c>
    </row>
    <row r="76" spans="2:12" s="12" customFormat="1" ht="100.5" customHeight="1">
      <c r="B76" s="18" t="s">
        <v>106</v>
      </c>
      <c r="C76" s="18" t="s">
        <v>166</v>
      </c>
      <c r="D76" s="25" t="s">
        <v>145</v>
      </c>
      <c r="E76" s="25" t="s">
        <v>104</v>
      </c>
      <c r="F76" s="25" t="s">
        <v>137</v>
      </c>
      <c r="G76" s="25" t="s">
        <v>62</v>
      </c>
      <c r="H76" s="37">
        <f>240000000+19000000</f>
        <v>259000000</v>
      </c>
      <c r="I76" s="37">
        <f t="shared" si="1"/>
        <v>259000000</v>
      </c>
      <c r="J76" s="25" t="s">
        <v>32</v>
      </c>
      <c r="K76" s="25" t="s">
        <v>33</v>
      </c>
      <c r="L76" s="18" t="s">
        <v>39</v>
      </c>
    </row>
    <row r="77" spans="2:12" s="12" customFormat="1" ht="78" customHeight="1">
      <c r="B77" s="18" t="s">
        <v>136</v>
      </c>
      <c r="C77" s="33" t="s">
        <v>139</v>
      </c>
      <c r="D77" s="25" t="s">
        <v>164</v>
      </c>
      <c r="E77" s="25" t="s">
        <v>163</v>
      </c>
      <c r="F77" s="25" t="s">
        <v>135</v>
      </c>
      <c r="G77" s="25" t="s">
        <v>62</v>
      </c>
      <c r="H77" s="37">
        <v>25868209.97</v>
      </c>
      <c r="I77" s="37">
        <f t="shared" si="1"/>
        <v>25868209.97</v>
      </c>
      <c r="J77" s="25" t="s">
        <v>32</v>
      </c>
      <c r="K77" s="25" t="s">
        <v>33</v>
      </c>
      <c r="L77" s="18" t="s">
        <v>39</v>
      </c>
    </row>
    <row r="78" spans="2:12" s="12" customFormat="1" ht="78" customHeight="1">
      <c r="B78" s="18">
        <v>72101507</v>
      </c>
      <c r="C78" s="33" t="s">
        <v>185</v>
      </c>
      <c r="D78" s="25" t="s">
        <v>164</v>
      </c>
      <c r="E78" s="25" t="s">
        <v>162</v>
      </c>
      <c r="F78" s="25" t="s">
        <v>35</v>
      </c>
      <c r="G78" s="25" t="s">
        <v>62</v>
      </c>
      <c r="H78" s="37">
        <v>3872591</v>
      </c>
      <c r="I78" s="37">
        <f t="shared" si="1"/>
        <v>3872591</v>
      </c>
      <c r="J78" s="25" t="s">
        <v>32</v>
      </c>
      <c r="K78" s="25" t="s">
        <v>33</v>
      </c>
      <c r="L78" s="18" t="s">
        <v>39</v>
      </c>
    </row>
    <row r="79" spans="2:12" s="12" customFormat="1" ht="78" customHeight="1">
      <c r="B79" s="32" t="s">
        <v>58</v>
      </c>
      <c r="C79" s="33" t="s">
        <v>186</v>
      </c>
      <c r="D79" s="25" t="s">
        <v>164</v>
      </c>
      <c r="E79" s="25" t="s">
        <v>162</v>
      </c>
      <c r="F79" s="25" t="s">
        <v>35</v>
      </c>
      <c r="G79" s="25" t="s">
        <v>62</v>
      </c>
      <c r="H79" s="37">
        <v>819780</v>
      </c>
      <c r="I79" s="37">
        <f t="shared" si="1"/>
        <v>819780</v>
      </c>
      <c r="J79" s="25" t="s">
        <v>32</v>
      </c>
      <c r="K79" s="25" t="s">
        <v>33</v>
      </c>
      <c r="L79" s="18" t="s">
        <v>39</v>
      </c>
    </row>
    <row r="80" spans="2:12" s="12" customFormat="1" ht="125.25" customHeight="1">
      <c r="B80" s="18">
        <v>80131502</v>
      </c>
      <c r="C80" s="24" t="s">
        <v>165</v>
      </c>
      <c r="D80" s="29" t="s">
        <v>164</v>
      </c>
      <c r="E80" s="25" t="s">
        <v>44</v>
      </c>
      <c r="F80" s="25" t="s">
        <v>37</v>
      </c>
      <c r="G80" s="25" t="s">
        <v>62</v>
      </c>
      <c r="H80" s="37">
        <f>1236196+406363804+75097734</f>
        <v>482697734</v>
      </c>
      <c r="I80" s="37">
        <f t="shared" si="1"/>
        <v>482697734</v>
      </c>
      <c r="J80" s="25" t="s">
        <v>34</v>
      </c>
      <c r="K80" s="25" t="s">
        <v>171</v>
      </c>
      <c r="L80" s="18" t="s">
        <v>39</v>
      </c>
    </row>
    <row r="81" spans="2:12" s="12" customFormat="1" ht="151.5" customHeight="1">
      <c r="B81" s="24" t="s">
        <v>177</v>
      </c>
      <c r="C81" s="24" t="s">
        <v>197</v>
      </c>
      <c r="D81" s="29" t="s">
        <v>164</v>
      </c>
      <c r="E81" s="45" t="s">
        <v>44</v>
      </c>
      <c r="F81" s="45" t="s">
        <v>198</v>
      </c>
      <c r="G81" s="45" t="s">
        <v>62</v>
      </c>
      <c r="H81" s="37">
        <f>40500000+493354564+14327826+4298348+310217000+48500000+52000000</f>
        <v>963197738</v>
      </c>
      <c r="I81" s="37">
        <f>+H81</f>
        <v>963197738</v>
      </c>
      <c r="J81" s="25" t="s">
        <v>32</v>
      </c>
      <c r="K81" s="25" t="s">
        <v>33</v>
      </c>
      <c r="L81" s="18" t="s">
        <v>39</v>
      </c>
    </row>
    <row r="82" spans="2:12" s="12" customFormat="1" ht="145.5" customHeight="1">
      <c r="B82" s="18">
        <v>85122201</v>
      </c>
      <c r="C82" s="24" t="s">
        <v>181</v>
      </c>
      <c r="D82" s="25" t="s">
        <v>64</v>
      </c>
      <c r="E82" s="25" t="s">
        <v>179</v>
      </c>
      <c r="F82" s="25" t="s">
        <v>35</v>
      </c>
      <c r="G82" s="25" t="s">
        <v>62</v>
      </c>
      <c r="H82" s="37">
        <v>17000000</v>
      </c>
      <c r="I82" s="37">
        <f t="shared" si="1"/>
        <v>17000000</v>
      </c>
      <c r="J82" s="25" t="s">
        <v>32</v>
      </c>
      <c r="K82" s="25" t="s">
        <v>33</v>
      </c>
      <c r="L82" s="18" t="s">
        <v>39</v>
      </c>
    </row>
    <row r="83" spans="2:12" s="12" customFormat="1" ht="64.5" customHeight="1">
      <c r="B83" s="18">
        <v>93141701</v>
      </c>
      <c r="C83" s="18" t="s">
        <v>187</v>
      </c>
      <c r="D83" s="25" t="s">
        <v>64</v>
      </c>
      <c r="E83" s="25" t="s">
        <v>46</v>
      </c>
      <c r="F83" s="25" t="s">
        <v>35</v>
      </c>
      <c r="G83" s="25" t="s">
        <v>62</v>
      </c>
      <c r="H83" s="37">
        <v>72058751</v>
      </c>
      <c r="I83" s="37">
        <f t="shared" si="1"/>
        <v>72058751</v>
      </c>
      <c r="J83" s="25" t="s">
        <v>32</v>
      </c>
      <c r="K83" s="25" t="s">
        <v>33</v>
      </c>
      <c r="L83" s="18" t="s">
        <v>39</v>
      </c>
    </row>
    <row r="84" spans="2:12" s="12" customFormat="1" ht="64.5" customHeight="1">
      <c r="B84" s="18">
        <v>93141701</v>
      </c>
      <c r="C84" s="18" t="s">
        <v>188</v>
      </c>
      <c r="D84" s="25" t="s">
        <v>64</v>
      </c>
      <c r="E84" s="25" t="s">
        <v>46</v>
      </c>
      <c r="F84" s="25" t="s">
        <v>35</v>
      </c>
      <c r="G84" s="25" t="s">
        <v>62</v>
      </c>
      <c r="H84" s="37">
        <v>33739465</v>
      </c>
      <c r="I84" s="37">
        <f t="shared" si="1"/>
        <v>33739465</v>
      </c>
      <c r="J84" s="25" t="s">
        <v>32</v>
      </c>
      <c r="K84" s="25" t="s">
        <v>33</v>
      </c>
      <c r="L84" s="18" t="s">
        <v>39</v>
      </c>
    </row>
    <row r="85" spans="2:12" s="12" customFormat="1" ht="85.5" customHeight="1">
      <c r="B85" s="18" t="s">
        <v>79</v>
      </c>
      <c r="C85" s="24" t="s">
        <v>146</v>
      </c>
      <c r="D85" s="29" t="s">
        <v>149</v>
      </c>
      <c r="E85" s="25" t="s">
        <v>45</v>
      </c>
      <c r="F85" s="25" t="s">
        <v>35</v>
      </c>
      <c r="G85" s="25" t="s">
        <v>62</v>
      </c>
      <c r="H85" s="37">
        <v>31000000</v>
      </c>
      <c r="I85" s="37">
        <f t="shared" si="1"/>
        <v>31000000</v>
      </c>
      <c r="J85" s="25" t="s">
        <v>32</v>
      </c>
      <c r="K85" s="25" t="s">
        <v>33</v>
      </c>
      <c r="L85" s="18" t="s">
        <v>39</v>
      </c>
    </row>
    <row r="86" spans="2:12" s="12" customFormat="1" ht="87" customHeight="1">
      <c r="B86" s="18">
        <v>14111500</v>
      </c>
      <c r="C86" s="24" t="s">
        <v>175</v>
      </c>
      <c r="D86" s="29" t="s">
        <v>164</v>
      </c>
      <c r="E86" s="25" t="s">
        <v>44</v>
      </c>
      <c r="F86" s="25" t="s">
        <v>176</v>
      </c>
      <c r="G86" s="25" t="s">
        <v>62</v>
      </c>
      <c r="H86" s="37">
        <v>500000000</v>
      </c>
      <c r="I86" s="37">
        <f t="shared" si="1"/>
        <v>500000000</v>
      </c>
      <c r="J86" s="25" t="s">
        <v>32</v>
      </c>
      <c r="K86" s="25" t="s">
        <v>33</v>
      </c>
      <c r="L86" s="18" t="s">
        <v>39</v>
      </c>
    </row>
    <row r="87" spans="2:12" s="12" customFormat="1" ht="163.5" customHeight="1">
      <c r="B87" s="18" t="s">
        <v>59</v>
      </c>
      <c r="C87" s="24" t="s">
        <v>208</v>
      </c>
      <c r="D87" s="29" t="s">
        <v>164</v>
      </c>
      <c r="E87" s="25" t="s">
        <v>44</v>
      </c>
      <c r="F87" s="25" t="s">
        <v>99</v>
      </c>
      <c r="G87" s="25" t="s">
        <v>62</v>
      </c>
      <c r="H87" s="37">
        <f>308120583+61</f>
        <v>308120644</v>
      </c>
      <c r="I87" s="37">
        <f t="shared" si="1"/>
        <v>308120644</v>
      </c>
      <c r="J87" s="25" t="s">
        <v>32</v>
      </c>
      <c r="K87" s="25" t="s">
        <v>33</v>
      </c>
      <c r="L87" s="18" t="s">
        <v>39</v>
      </c>
    </row>
    <row r="88" spans="2:12" s="12" customFormat="1" ht="72.75" customHeight="1">
      <c r="B88" s="18">
        <v>55121715</v>
      </c>
      <c r="C88" s="18" t="s">
        <v>178</v>
      </c>
      <c r="D88" s="25" t="s">
        <v>149</v>
      </c>
      <c r="E88" s="25" t="s">
        <v>96</v>
      </c>
      <c r="F88" s="25" t="s">
        <v>35</v>
      </c>
      <c r="G88" s="25" t="s">
        <v>62</v>
      </c>
      <c r="H88" s="37">
        <v>7000000</v>
      </c>
      <c r="I88" s="37">
        <f t="shared" si="1"/>
        <v>7000000</v>
      </c>
      <c r="J88" s="25" t="s">
        <v>32</v>
      </c>
      <c r="K88" s="25" t="s">
        <v>33</v>
      </c>
      <c r="L88" s="18" t="s">
        <v>39</v>
      </c>
    </row>
    <row r="89" spans="2:12" s="12" customFormat="1" ht="126.75" customHeight="1">
      <c r="B89" s="18" t="s">
        <v>61</v>
      </c>
      <c r="C89" s="24" t="s">
        <v>180</v>
      </c>
      <c r="D89" s="25" t="s">
        <v>149</v>
      </c>
      <c r="E89" s="25" t="s">
        <v>44</v>
      </c>
      <c r="F89" s="25" t="s">
        <v>176</v>
      </c>
      <c r="G89" s="25" t="s">
        <v>62</v>
      </c>
      <c r="H89" s="37">
        <v>15000000</v>
      </c>
      <c r="I89" s="37">
        <f t="shared" si="1"/>
        <v>15000000</v>
      </c>
      <c r="J89" s="25" t="s">
        <v>32</v>
      </c>
      <c r="K89" s="25" t="s">
        <v>33</v>
      </c>
      <c r="L89" s="18" t="s">
        <v>39</v>
      </c>
    </row>
    <row r="90" spans="2:12" s="12" customFormat="1" ht="78" customHeight="1">
      <c r="B90" s="18" t="s">
        <v>190</v>
      </c>
      <c r="C90" s="24" t="s">
        <v>189</v>
      </c>
      <c r="D90" s="29" t="s">
        <v>164</v>
      </c>
      <c r="E90" s="25" t="s">
        <v>44</v>
      </c>
      <c r="F90" s="25" t="s">
        <v>35</v>
      </c>
      <c r="G90" s="25" t="s">
        <v>62</v>
      </c>
      <c r="H90" s="37">
        <f>15000000+18000520+2464805</f>
        <v>35465325</v>
      </c>
      <c r="I90" s="37">
        <f t="shared" si="1"/>
        <v>35465325</v>
      </c>
      <c r="J90" s="25" t="s">
        <v>32</v>
      </c>
      <c r="K90" s="25" t="s">
        <v>33</v>
      </c>
      <c r="L90" s="18" t="s">
        <v>39</v>
      </c>
    </row>
    <row r="91" spans="2:12" s="12" customFormat="1" ht="129.75" customHeight="1">
      <c r="B91" s="18" t="s">
        <v>107</v>
      </c>
      <c r="C91" s="24" t="s">
        <v>169</v>
      </c>
      <c r="D91" s="29" t="s">
        <v>168</v>
      </c>
      <c r="E91" s="25" t="s">
        <v>43</v>
      </c>
      <c r="F91" s="25" t="s">
        <v>35</v>
      </c>
      <c r="G91" s="25" t="s">
        <v>62</v>
      </c>
      <c r="H91" s="37">
        <v>34300000</v>
      </c>
      <c r="I91" s="37">
        <f t="shared" si="1"/>
        <v>34300000</v>
      </c>
      <c r="J91" s="25" t="s">
        <v>32</v>
      </c>
      <c r="K91" s="25" t="s">
        <v>33</v>
      </c>
      <c r="L91" s="18" t="s">
        <v>39</v>
      </c>
    </row>
    <row r="92" spans="2:12" s="12" customFormat="1" ht="129.75" customHeight="1">
      <c r="B92" s="18" t="s">
        <v>107</v>
      </c>
      <c r="C92" s="24" t="s">
        <v>170</v>
      </c>
      <c r="D92" s="29" t="s">
        <v>168</v>
      </c>
      <c r="E92" s="25" t="s">
        <v>43</v>
      </c>
      <c r="F92" s="25" t="s">
        <v>35</v>
      </c>
      <c r="G92" s="25" t="s">
        <v>62</v>
      </c>
      <c r="H92" s="37">
        <v>17500000</v>
      </c>
      <c r="I92" s="37">
        <f t="shared" si="1"/>
        <v>17500000</v>
      </c>
      <c r="J92" s="25" t="s">
        <v>32</v>
      </c>
      <c r="K92" s="25" t="s">
        <v>33</v>
      </c>
      <c r="L92" s="18" t="s">
        <v>39</v>
      </c>
    </row>
    <row r="93" spans="2:12" ht="75" customHeight="1">
      <c r="B93" s="18">
        <v>72151800</v>
      </c>
      <c r="C93" s="24" t="s">
        <v>191</v>
      </c>
      <c r="D93" s="29" t="s">
        <v>168</v>
      </c>
      <c r="E93" s="25" t="s">
        <v>46</v>
      </c>
      <c r="F93" s="25" t="s">
        <v>35</v>
      </c>
      <c r="G93" s="25" t="s">
        <v>62</v>
      </c>
      <c r="H93" s="37">
        <f>8200000-2464805</f>
        <v>5735195</v>
      </c>
      <c r="I93" s="37">
        <f t="shared" si="1"/>
        <v>5735195</v>
      </c>
      <c r="J93" s="25" t="s">
        <v>32</v>
      </c>
      <c r="K93" s="25" t="s">
        <v>33</v>
      </c>
      <c r="L93" s="18" t="s">
        <v>39</v>
      </c>
    </row>
    <row r="94" spans="2:12" s="12" customFormat="1" ht="64.5" customHeight="1">
      <c r="B94" s="18">
        <v>78181507</v>
      </c>
      <c r="C94" s="24" t="s">
        <v>147</v>
      </c>
      <c r="D94" s="29" t="s">
        <v>149</v>
      </c>
      <c r="E94" s="25" t="s">
        <v>150</v>
      </c>
      <c r="F94" s="25" t="s">
        <v>35</v>
      </c>
      <c r="G94" s="25" t="s">
        <v>62</v>
      </c>
      <c r="H94" s="37">
        <v>47800000</v>
      </c>
      <c r="I94" s="37">
        <f t="shared" si="1"/>
        <v>47800000</v>
      </c>
      <c r="J94" s="25" t="s">
        <v>32</v>
      </c>
      <c r="K94" s="25" t="s">
        <v>33</v>
      </c>
      <c r="L94" s="18" t="s">
        <v>39</v>
      </c>
    </row>
    <row r="95" spans="2:12" s="12" customFormat="1" ht="64.5" customHeight="1">
      <c r="B95" s="18">
        <v>78181507</v>
      </c>
      <c r="C95" s="24" t="s">
        <v>148</v>
      </c>
      <c r="D95" s="29" t="s">
        <v>149</v>
      </c>
      <c r="E95" s="25" t="s">
        <v>150</v>
      </c>
      <c r="F95" s="25" t="s">
        <v>35</v>
      </c>
      <c r="G95" s="25" t="s">
        <v>62</v>
      </c>
      <c r="H95" s="37">
        <v>29200000</v>
      </c>
      <c r="I95" s="37">
        <f t="shared" si="1"/>
        <v>29200000</v>
      </c>
      <c r="J95" s="25" t="s">
        <v>32</v>
      </c>
      <c r="K95" s="25" t="s">
        <v>33</v>
      </c>
      <c r="L95" s="18" t="s">
        <v>39</v>
      </c>
    </row>
    <row r="96" spans="2:12" s="12" customFormat="1" ht="80.25" customHeight="1">
      <c r="B96" s="18">
        <v>76111501</v>
      </c>
      <c r="C96" s="24" t="s">
        <v>209</v>
      </c>
      <c r="D96" s="29" t="s">
        <v>64</v>
      </c>
      <c r="E96" s="25" t="s">
        <v>65</v>
      </c>
      <c r="F96" s="25" t="s">
        <v>36</v>
      </c>
      <c r="G96" s="25" t="s">
        <v>62</v>
      </c>
      <c r="H96" s="37">
        <f>31924595+95674706+129340465+1411436</f>
        <v>258351202</v>
      </c>
      <c r="I96" s="37">
        <f>+H96</f>
        <v>258351202</v>
      </c>
      <c r="J96" s="25" t="s">
        <v>34</v>
      </c>
      <c r="K96" s="25" t="s">
        <v>171</v>
      </c>
      <c r="L96" s="18" t="s">
        <v>39</v>
      </c>
    </row>
    <row r="97" spans="2:12" s="12" customFormat="1" ht="96" customHeight="1">
      <c r="B97" s="18">
        <v>78101800</v>
      </c>
      <c r="C97" s="18" t="s">
        <v>173</v>
      </c>
      <c r="D97" s="25" t="s">
        <v>168</v>
      </c>
      <c r="E97" s="25" t="s">
        <v>134</v>
      </c>
      <c r="F97" s="25" t="s">
        <v>35</v>
      </c>
      <c r="G97" s="25" t="s">
        <v>62</v>
      </c>
      <c r="H97" s="37">
        <v>40500000</v>
      </c>
      <c r="I97" s="37">
        <f t="shared" si="1"/>
        <v>40500000</v>
      </c>
      <c r="J97" s="25" t="s">
        <v>32</v>
      </c>
      <c r="K97" s="25" t="s">
        <v>33</v>
      </c>
      <c r="L97" s="18" t="s">
        <v>39</v>
      </c>
    </row>
    <row r="98" spans="2:12" s="12" customFormat="1" ht="107.25" customHeight="1">
      <c r="B98" s="18">
        <v>82121701</v>
      </c>
      <c r="C98" s="24" t="s">
        <v>29</v>
      </c>
      <c r="D98" s="29" t="s">
        <v>149</v>
      </c>
      <c r="E98" s="25" t="s">
        <v>45</v>
      </c>
      <c r="F98" s="25" t="s">
        <v>35</v>
      </c>
      <c r="G98" s="25" t="s">
        <v>62</v>
      </c>
      <c r="H98" s="37">
        <v>2000000</v>
      </c>
      <c r="I98" s="37">
        <v>2000000</v>
      </c>
      <c r="J98" s="25" t="s">
        <v>32</v>
      </c>
      <c r="K98" s="25" t="s">
        <v>33</v>
      </c>
      <c r="L98" s="18" t="s">
        <v>39</v>
      </c>
    </row>
    <row r="99" spans="2:12" s="12" customFormat="1" ht="75.75" customHeight="1">
      <c r="B99" s="18">
        <v>82121701</v>
      </c>
      <c r="C99" s="24" t="s">
        <v>30</v>
      </c>
      <c r="D99" s="29" t="s">
        <v>149</v>
      </c>
      <c r="E99" s="25" t="s">
        <v>45</v>
      </c>
      <c r="F99" s="25" t="s">
        <v>35</v>
      </c>
      <c r="G99" s="25" t="s">
        <v>62</v>
      </c>
      <c r="H99" s="37">
        <v>1500000</v>
      </c>
      <c r="I99" s="37">
        <v>1500000</v>
      </c>
      <c r="J99" s="25" t="s">
        <v>32</v>
      </c>
      <c r="K99" s="25" t="s">
        <v>33</v>
      </c>
      <c r="L99" s="18" t="s">
        <v>39</v>
      </c>
    </row>
    <row r="100" spans="2:12" s="12" customFormat="1" ht="105" customHeight="1">
      <c r="B100" s="18" t="s">
        <v>83</v>
      </c>
      <c r="C100" s="32" t="s">
        <v>105</v>
      </c>
      <c r="D100" s="29" t="s">
        <v>149</v>
      </c>
      <c r="E100" s="25" t="s">
        <v>150</v>
      </c>
      <c r="F100" s="25" t="s">
        <v>35</v>
      </c>
      <c r="G100" s="25" t="s">
        <v>62</v>
      </c>
      <c r="H100" s="37">
        <v>5900000</v>
      </c>
      <c r="I100" s="37">
        <f aca="true" t="shared" si="2" ref="I100:I112">+H100</f>
        <v>5900000</v>
      </c>
      <c r="J100" s="25" t="s">
        <v>32</v>
      </c>
      <c r="K100" s="25" t="s">
        <v>33</v>
      </c>
      <c r="L100" s="18" t="s">
        <v>39</v>
      </c>
    </row>
    <row r="101" spans="2:12" s="12" customFormat="1" ht="64.5" customHeight="1">
      <c r="B101" s="18">
        <v>55121700</v>
      </c>
      <c r="C101" s="24" t="s">
        <v>172</v>
      </c>
      <c r="D101" s="29" t="s">
        <v>64</v>
      </c>
      <c r="E101" s="25" t="s">
        <v>142</v>
      </c>
      <c r="F101" s="25" t="s">
        <v>35</v>
      </c>
      <c r="G101" s="25" t="s">
        <v>62</v>
      </c>
      <c r="H101" s="37">
        <v>17307773</v>
      </c>
      <c r="I101" s="37">
        <f t="shared" si="2"/>
        <v>17307773</v>
      </c>
      <c r="J101" s="25" t="s">
        <v>32</v>
      </c>
      <c r="K101" s="25" t="s">
        <v>33</v>
      </c>
      <c r="L101" s="18" t="s">
        <v>39</v>
      </c>
    </row>
    <row r="102" spans="2:12" s="12" customFormat="1" ht="87.75" customHeight="1">
      <c r="B102" s="18">
        <v>92101501</v>
      </c>
      <c r="C102" s="24" t="s">
        <v>210</v>
      </c>
      <c r="D102" s="29" t="s">
        <v>67</v>
      </c>
      <c r="E102" s="25" t="s">
        <v>43</v>
      </c>
      <c r="F102" s="25" t="s">
        <v>36</v>
      </c>
      <c r="G102" s="25" t="s">
        <v>62</v>
      </c>
      <c r="H102" s="37">
        <f>53686810+152252719+126480993</f>
        <v>332420522</v>
      </c>
      <c r="I102" s="37">
        <f t="shared" si="2"/>
        <v>332420522</v>
      </c>
      <c r="J102" s="25" t="s">
        <v>34</v>
      </c>
      <c r="K102" s="25" t="s">
        <v>171</v>
      </c>
      <c r="L102" s="18" t="s">
        <v>39</v>
      </c>
    </row>
    <row r="103" spans="2:12" ht="97.5" customHeight="1">
      <c r="B103" s="32" t="s">
        <v>212</v>
      </c>
      <c r="C103" s="24" t="s">
        <v>211</v>
      </c>
      <c r="D103" s="29" t="s">
        <v>164</v>
      </c>
      <c r="E103" s="25" t="s">
        <v>49</v>
      </c>
      <c r="F103" s="25" t="s">
        <v>137</v>
      </c>
      <c r="G103" s="25" t="s">
        <v>62</v>
      </c>
      <c r="H103" s="37">
        <v>500000000</v>
      </c>
      <c r="I103" s="37">
        <f t="shared" si="2"/>
        <v>500000000</v>
      </c>
      <c r="J103" s="25" t="s">
        <v>34</v>
      </c>
      <c r="K103" s="25" t="s">
        <v>192</v>
      </c>
      <c r="L103" s="18" t="s">
        <v>39</v>
      </c>
    </row>
    <row r="104" spans="2:12" s="12" customFormat="1" ht="107.25" customHeight="1">
      <c r="B104" s="18" t="s">
        <v>97</v>
      </c>
      <c r="C104" s="24" t="s">
        <v>167</v>
      </c>
      <c r="D104" s="25" t="s">
        <v>149</v>
      </c>
      <c r="E104" s="25" t="s">
        <v>150</v>
      </c>
      <c r="F104" s="25" t="s">
        <v>35</v>
      </c>
      <c r="G104" s="25" t="s">
        <v>62</v>
      </c>
      <c r="H104" s="37">
        <v>73000000</v>
      </c>
      <c r="I104" s="37">
        <f t="shared" si="2"/>
        <v>73000000</v>
      </c>
      <c r="J104" s="25" t="s">
        <v>32</v>
      </c>
      <c r="K104" s="25" t="s">
        <v>33</v>
      </c>
      <c r="L104" s="18" t="s">
        <v>39</v>
      </c>
    </row>
    <row r="105" spans="2:12" s="12" customFormat="1" ht="107.25" customHeight="1">
      <c r="B105" s="18" t="s">
        <v>97</v>
      </c>
      <c r="C105" s="24" t="s">
        <v>174</v>
      </c>
      <c r="D105" s="25" t="s">
        <v>149</v>
      </c>
      <c r="E105" s="25" t="s">
        <v>150</v>
      </c>
      <c r="F105" s="25" t="s">
        <v>35</v>
      </c>
      <c r="G105" s="25" t="s">
        <v>62</v>
      </c>
      <c r="H105" s="37">
        <v>60000000</v>
      </c>
      <c r="I105" s="37">
        <f t="shared" si="2"/>
        <v>60000000</v>
      </c>
      <c r="J105" s="25" t="s">
        <v>32</v>
      </c>
      <c r="K105" s="25" t="s">
        <v>33</v>
      </c>
      <c r="L105" s="18" t="s">
        <v>39</v>
      </c>
    </row>
    <row r="106" spans="2:12" ht="251.25" customHeight="1">
      <c r="B106" s="18">
        <v>72151500</v>
      </c>
      <c r="C106" s="24" t="s">
        <v>199</v>
      </c>
      <c r="D106" s="25" t="s">
        <v>149</v>
      </c>
      <c r="E106" s="25" t="s">
        <v>44</v>
      </c>
      <c r="F106" s="25" t="s">
        <v>200</v>
      </c>
      <c r="G106" s="25" t="s">
        <v>62</v>
      </c>
      <c r="H106" s="37">
        <f>86250000+46000000+57500000+18000000+64750000</f>
        <v>272500000</v>
      </c>
      <c r="I106" s="37">
        <f t="shared" si="2"/>
        <v>272500000</v>
      </c>
      <c r="J106" s="25" t="s">
        <v>32</v>
      </c>
      <c r="K106" s="25" t="s">
        <v>33</v>
      </c>
      <c r="L106" s="18" t="s">
        <v>39</v>
      </c>
    </row>
    <row r="107" spans="2:12" ht="59.25" customHeight="1">
      <c r="B107" s="18">
        <v>72151500</v>
      </c>
      <c r="C107" s="24" t="s">
        <v>201</v>
      </c>
      <c r="D107" s="25" t="s">
        <v>149</v>
      </c>
      <c r="E107" s="25" t="s">
        <v>46</v>
      </c>
      <c r="F107" s="25" t="s">
        <v>35</v>
      </c>
      <c r="G107" s="25" t="s">
        <v>62</v>
      </c>
      <c r="H107" s="37">
        <v>12023250</v>
      </c>
      <c r="I107" s="37">
        <f t="shared" si="2"/>
        <v>12023250</v>
      </c>
      <c r="J107" s="25" t="s">
        <v>32</v>
      </c>
      <c r="K107" s="25" t="s">
        <v>33</v>
      </c>
      <c r="L107" s="18" t="s">
        <v>39</v>
      </c>
    </row>
    <row r="108" spans="2:12" ht="84.75" customHeight="1">
      <c r="B108" s="18">
        <v>72101500</v>
      </c>
      <c r="C108" s="24" t="s">
        <v>202</v>
      </c>
      <c r="D108" s="25" t="s">
        <v>149</v>
      </c>
      <c r="E108" s="25" t="s">
        <v>203</v>
      </c>
      <c r="F108" s="25" t="s">
        <v>204</v>
      </c>
      <c r="G108" s="25" t="s">
        <v>62</v>
      </c>
      <c r="H108" s="37">
        <f>250000000+49493006</f>
        <v>299493006</v>
      </c>
      <c r="I108" s="37">
        <f t="shared" si="2"/>
        <v>299493006</v>
      </c>
      <c r="J108" s="25" t="s">
        <v>32</v>
      </c>
      <c r="K108" s="25" t="s">
        <v>33</v>
      </c>
      <c r="L108" s="18" t="s">
        <v>39</v>
      </c>
    </row>
    <row r="109" spans="2:12" ht="63" customHeight="1">
      <c r="B109" s="18">
        <v>72101511</v>
      </c>
      <c r="C109" s="24" t="s">
        <v>196</v>
      </c>
      <c r="D109" s="25" t="s">
        <v>149</v>
      </c>
      <c r="E109" s="25" t="s">
        <v>44</v>
      </c>
      <c r="F109" s="25" t="s">
        <v>204</v>
      </c>
      <c r="G109" s="25" t="s">
        <v>62</v>
      </c>
      <c r="H109" s="37">
        <v>268096031</v>
      </c>
      <c r="I109" s="37">
        <f t="shared" si="2"/>
        <v>268096031</v>
      </c>
      <c r="J109" s="25" t="s">
        <v>32</v>
      </c>
      <c r="K109" s="25" t="s">
        <v>33</v>
      </c>
      <c r="L109" s="18" t="s">
        <v>39</v>
      </c>
    </row>
    <row r="110" spans="2:12" ht="190.5" customHeight="1">
      <c r="B110" s="18">
        <v>72101500</v>
      </c>
      <c r="C110" s="24" t="s">
        <v>205</v>
      </c>
      <c r="D110" s="25" t="s">
        <v>149</v>
      </c>
      <c r="E110" s="25" t="s">
        <v>44</v>
      </c>
      <c r="F110" s="25" t="s">
        <v>204</v>
      </c>
      <c r="G110" s="25" t="s">
        <v>62</v>
      </c>
      <c r="H110" s="37">
        <f>245758001+41359155+30306893+108636343</f>
        <v>426060392</v>
      </c>
      <c r="I110" s="37">
        <f t="shared" si="2"/>
        <v>426060392</v>
      </c>
      <c r="J110" s="25" t="s">
        <v>32</v>
      </c>
      <c r="K110" s="25" t="s">
        <v>33</v>
      </c>
      <c r="L110" s="18" t="s">
        <v>39</v>
      </c>
    </row>
    <row r="111" spans="2:12" ht="74.25" customHeight="1">
      <c r="B111" s="18">
        <v>72153608</v>
      </c>
      <c r="C111" s="24" t="s">
        <v>206</v>
      </c>
      <c r="D111" s="25" t="s">
        <v>149</v>
      </c>
      <c r="E111" s="25" t="s">
        <v>46</v>
      </c>
      <c r="F111" s="25" t="s">
        <v>35</v>
      </c>
      <c r="G111" s="25" t="s">
        <v>62</v>
      </c>
      <c r="H111" s="37">
        <v>15950000</v>
      </c>
      <c r="I111" s="37">
        <f t="shared" si="2"/>
        <v>15950000</v>
      </c>
      <c r="J111" s="25" t="s">
        <v>32</v>
      </c>
      <c r="K111" s="25" t="s">
        <v>33</v>
      </c>
      <c r="L111" s="18" t="s">
        <v>39</v>
      </c>
    </row>
    <row r="112" spans="2:12" ht="153.75" customHeight="1">
      <c r="B112" s="18">
        <v>72101500</v>
      </c>
      <c r="C112" s="24" t="s">
        <v>207</v>
      </c>
      <c r="D112" s="25" t="s">
        <v>149</v>
      </c>
      <c r="E112" s="25" t="s">
        <v>44</v>
      </c>
      <c r="F112" s="25" t="s">
        <v>204</v>
      </c>
      <c r="G112" s="25" t="s">
        <v>62</v>
      </c>
      <c r="H112" s="37">
        <f>50419000+213000000+20175000+10450000</f>
        <v>294044000</v>
      </c>
      <c r="I112" s="37">
        <f t="shared" si="2"/>
        <v>294044000</v>
      </c>
      <c r="J112" s="25" t="s">
        <v>32</v>
      </c>
      <c r="K112" s="25" t="s">
        <v>33</v>
      </c>
      <c r="L112" s="18" t="s">
        <v>39</v>
      </c>
    </row>
    <row r="113" spans="2:12" ht="23.25" customHeight="1">
      <c r="B113" s="40"/>
      <c r="C113" s="41"/>
      <c r="D113" s="42"/>
      <c r="E113" s="44"/>
      <c r="F113" s="44"/>
      <c r="G113" s="44"/>
      <c r="H113" s="43"/>
      <c r="I113" s="43"/>
      <c r="J113" s="44"/>
      <c r="K113" s="44"/>
      <c r="L113" s="40"/>
    </row>
    <row r="114" spans="2:9" ht="30.75" thickBot="1">
      <c r="B114" s="2" t="s">
        <v>21</v>
      </c>
      <c r="C114" s="19"/>
      <c r="D114" s="30"/>
      <c r="H114" s="35"/>
      <c r="I114" s="35"/>
    </row>
    <row r="115" spans="2:9" ht="45">
      <c r="B115" s="20" t="s">
        <v>6</v>
      </c>
      <c r="C115" s="21" t="s">
        <v>22</v>
      </c>
      <c r="D115" s="31" t="s">
        <v>14</v>
      </c>
      <c r="H115" s="35"/>
      <c r="I115" s="35"/>
    </row>
    <row r="116" spans="2:9" ht="130.5" customHeight="1">
      <c r="B116" s="22" t="s">
        <v>38</v>
      </c>
      <c r="C116" s="23">
        <v>80111601</v>
      </c>
      <c r="D116" s="11" t="s">
        <v>39</v>
      </c>
      <c r="H116" s="35"/>
      <c r="I116" s="35"/>
    </row>
    <row r="117" spans="2:9" ht="273" customHeight="1">
      <c r="B117" s="22" t="s">
        <v>109</v>
      </c>
      <c r="C117" s="23">
        <v>80111601</v>
      </c>
      <c r="D117" s="11" t="s">
        <v>39</v>
      </c>
      <c r="H117" s="35"/>
      <c r="I117" s="35"/>
    </row>
  </sheetData>
  <sheetProtection/>
  <mergeCells count="2">
    <mergeCell ref="F5:I9"/>
    <mergeCell ref="F11:I15"/>
  </mergeCells>
  <printOptions horizontalCentered="1"/>
  <pageMargins left="0" right="0" top="0" bottom="0" header="0.31496062992125984" footer="0.31496062992125984"/>
  <pageSetup horizontalDpi="600" verticalDpi="600" orientation="portrait" scale="45"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Magda Lorena Fajardo Farfan</cp:lastModifiedBy>
  <cp:lastPrinted>2017-08-30T15:48:38Z</cp:lastPrinted>
  <dcterms:created xsi:type="dcterms:W3CDTF">2012-12-10T15:58:41Z</dcterms:created>
  <dcterms:modified xsi:type="dcterms:W3CDTF">2017-09-05T12:47:03Z</dcterms:modified>
  <cp:category/>
  <cp:version/>
  <cp:contentType/>
  <cp:contentStatus/>
</cp:coreProperties>
</file>