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0"/>
  <workbookPr defaultThemeVersion="166925"/>
  <mc:AlternateContent xmlns:mc="http://schemas.openxmlformats.org/markup-compatibility/2006">
    <mc:Choice Requires="x15">
      <x15ac:absPath xmlns:x15ac="http://schemas.microsoft.com/office/spreadsheetml/2010/11/ac" url="C:\Users\dherrero\Downloads\"/>
    </mc:Choice>
  </mc:AlternateContent>
  <xr:revisionPtr revIDLastSave="0" documentId="13_ncr:1_{612027F0-3684-44FF-968F-8EFD0666BE48}" xr6:coauthVersionLast="36" xr6:coauthVersionMax="47" xr10:uidLastSave="{00000000-0000-0000-0000-000000000000}"/>
  <bookViews>
    <workbookView xWindow="0" yWindow="0" windowWidth="28800" windowHeight="12225" tabRatio="815" activeTab="2" xr2:uid="{00000000-000D-0000-FFFF-FFFF00000000}"/>
  </bookViews>
  <sheets>
    <sheet name="CTOS LEY 80-93, 1150-07 Y OTRAS" sheetId="1" r:id="rId1"/>
    <sheet name="TIENDA VIRTUAL" sheetId="3" r:id="rId2"/>
    <sheet name="CONVENIOS" sheetId="4" r:id="rId3"/>
  </sheets>
  <externalReferences>
    <externalReference r:id="rId4"/>
  </externalReferences>
  <definedNames>
    <definedName name="_xlnm._FilterDatabase" localSheetId="2" hidden="1">CONVENIOS!$A$2:$M$44</definedName>
  </definedNames>
  <calcPr calcId="191029"/>
</workbook>
</file>

<file path=xl/calcChain.xml><?xml version="1.0" encoding="utf-8"?>
<calcChain xmlns="http://schemas.openxmlformats.org/spreadsheetml/2006/main">
  <c r="N5" i="4" l="1"/>
  <c r="O5" i="4"/>
  <c r="P5" i="4" s="1"/>
  <c r="N6" i="4"/>
  <c r="O6" i="4"/>
  <c r="P6" i="4" s="1"/>
  <c r="N7" i="4"/>
  <c r="O7" i="4"/>
  <c r="P7" i="4" s="1"/>
  <c r="N8" i="4"/>
  <c r="O8" i="4"/>
  <c r="N9" i="4"/>
  <c r="O9" i="4"/>
  <c r="P9" i="4" s="1"/>
  <c r="N10" i="4"/>
  <c r="O10" i="4"/>
  <c r="N11" i="4"/>
  <c r="O11" i="4"/>
  <c r="P11" i="4" s="1"/>
  <c r="N12" i="4"/>
  <c r="O12" i="4"/>
  <c r="P12" i="4"/>
  <c r="N13" i="4"/>
  <c r="O13" i="4"/>
  <c r="N14" i="4"/>
  <c r="O14" i="4"/>
  <c r="P14" i="4" s="1"/>
  <c r="N15" i="4"/>
  <c r="O15" i="4"/>
  <c r="P15" i="4" s="1"/>
  <c r="N16" i="4"/>
  <c r="O16" i="4"/>
  <c r="P16" i="4" s="1"/>
  <c r="N17" i="4"/>
  <c r="O17" i="4"/>
  <c r="P17" i="4" s="1"/>
  <c r="N18" i="4"/>
  <c r="O18" i="4"/>
  <c r="P18" i="4" s="1"/>
  <c r="N19" i="4"/>
  <c r="O19" i="4"/>
  <c r="P19" i="4" s="1"/>
  <c r="N20" i="4"/>
  <c r="O20" i="4"/>
  <c r="P20" i="4" s="1"/>
  <c r="N21" i="4"/>
  <c r="O21" i="4"/>
  <c r="P21" i="4" s="1"/>
  <c r="N22" i="4"/>
  <c r="O22" i="4"/>
  <c r="P22" i="4" s="1"/>
  <c r="N23" i="4"/>
  <c r="O23" i="4"/>
  <c r="N24" i="4"/>
  <c r="O24" i="4"/>
  <c r="N25" i="4"/>
  <c r="O25" i="4"/>
  <c r="N26" i="4"/>
  <c r="P26" i="4" s="1"/>
  <c r="O26" i="4"/>
  <c r="N27" i="4"/>
  <c r="O27" i="4"/>
  <c r="P27" i="4" s="1"/>
  <c r="N28" i="4"/>
  <c r="O28" i="4"/>
  <c r="P28" i="4" s="1"/>
  <c r="N29" i="4"/>
  <c r="O29" i="4"/>
  <c r="N30" i="4"/>
  <c r="O30" i="4"/>
  <c r="P30" i="4" s="1"/>
  <c r="N31" i="4"/>
  <c r="O31" i="4"/>
  <c r="P31" i="4" s="1"/>
  <c r="N32" i="4"/>
  <c r="O32" i="4"/>
  <c r="P32" i="4" s="1"/>
  <c r="N33" i="4"/>
  <c r="O33" i="4"/>
  <c r="P33" i="4" s="1"/>
  <c r="N34" i="4"/>
  <c r="P34" i="4" s="1"/>
  <c r="O34" i="4"/>
  <c r="N35" i="4"/>
  <c r="O35" i="4"/>
  <c r="P35" i="4" s="1"/>
  <c r="N36" i="4"/>
  <c r="O36" i="4"/>
  <c r="P36" i="4"/>
  <c r="N37" i="4"/>
  <c r="O37" i="4"/>
  <c r="N38" i="4"/>
  <c r="O38" i="4"/>
  <c r="P38" i="4" s="1"/>
  <c r="N39" i="4"/>
  <c r="O39" i="4"/>
  <c r="N40" i="4"/>
  <c r="O40" i="4"/>
  <c r="N41" i="4"/>
  <c r="O41" i="4"/>
  <c r="N42" i="4"/>
  <c r="P42" i="4" s="1"/>
  <c r="O42" i="4"/>
  <c r="N4" i="4"/>
  <c r="O4" i="4"/>
  <c r="N3" i="4"/>
  <c r="O3" i="4"/>
  <c r="P25" i="4" l="1"/>
  <c r="P8" i="4"/>
  <c r="P41" i="4"/>
  <c r="P24" i="4"/>
  <c r="P37" i="4"/>
  <c r="P13" i="4"/>
  <c r="P10" i="4"/>
  <c r="P40" i="4"/>
  <c r="P23" i="4"/>
  <c r="P4" i="4"/>
  <c r="P39" i="4"/>
  <c r="P29" i="4"/>
  <c r="P3" i="4"/>
  <c r="P52" i="1"/>
  <c r="Q52" i="1"/>
  <c r="L13" i="1" l="1"/>
  <c r="M24" i="1" l="1"/>
  <c r="M114" i="1"/>
  <c r="M41" i="1"/>
  <c r="M50" i="1"/>
  <c r="M35" i="1"/>
  <c r="L28" i="1"/>
  <c r="M28" i="1"/>
  <c r="L23" i="1"/>
  <c r="M23" i="1"/>
  <c r="L22" i="1"/>
  <c r="M22" i="1"/>
  <c r="L21" i="1"/>
  <c r="L19" i="1"/>
  <c r="M19" i="1"/>
  <c r="M18" i="1"/>
  <c r="L17" i="1"/>
  <c r="M17" i="1"/>
  <c r="L14" i="1"/>
  <c r="M13" i="1"/>
  <c r="L12" i="1"/>
  <c r="M12" i="1"/>
  <c r="M11" i="1"/>
  <c r="L11" i="1"/>
  <c r="M9" i="1"/>
</calcChain>
</file>

<file path=xl/sharedStrings.xml><?xml version="1.0" encoding="utf-8"?>
<sst xmlns="http://schemas.openxmlformats.org/spreadsheetml/2006/main" count="3321" uniqueCount="1478">
  <si>
    <t>NÚMERO DE CONTRATO</t>
  </si>
  <si>
    <t>FECHA SUSCRIPCIÓN CONTRATO</t>
  </si>
  <si>
    <t>OBJETO DEL CONTRATO</t>
  </si>
  <si>
    <t>MODALIDAD DE SELECCIÓN</t>
  </si>
  <si>
    <t>CLASE DE CONTRATO</t>
  </si>
  <si>
    <t>CONTRATISTA : NOMBRE COMPLETO</t>
  </si>
  <si>
    <t>SUPERVISOR : NOMBRE COMPLETO</t>
  </si>
  <si>
    <t>PLAZO DEL CONTRATO</t>
  </si>
  <si>
    <t>ADICIONES : VALOR TOTAL</t>
  </si>
  <si>
    <t>ADICIONES : NÚMERO DE DÍAS</t>
  </si>
  <si>
    <t>FECHA INICIO CONTRATO</t>
  </si>
  <si>
    <t>FECHA LIQUIDACIÓN CONTRATO</t>
  </si>
  <si>
    <t>PORCENTAJE DE AVANCE FÍSICO REAL</t>
  </si>
  <si>
    <t>PORCENTAJE AVANCE PRESUPUESTAL REAL</t>
  </si>
  <si>
    <t>1 SI</t>
  </si>
  <si>
    <t/>
  </si>
  <si>
    <t>049 DE 2017</t>
  </si>
  <si>
    <t>2017/06/13</t>
  </si>
  <si>
    <t>5 CINCO VECES</t>
  </si>
  <si>
    <t>ENTREGA A TÍTULO DE COMODATO O PRÉSTAMO DE USO AL COMODATARIO, IMPRESORAS, PARA LOS DESPACHOS JUDICIALES Y ADMINISTRATIVOS DEL NIVEL CENTRAL, CUYA DESCRIPCIÓN SE RELACIONA EN LA CLÁUSULA SEGUNDA DEL PRESENTE CONTRATO.</t>
  </si>
  <si>
    <t>2 CONTRATACIÓN DIRECTA</t>
  </si>
  <si>
    <t>2 COMODATO</t>
  </si>
  <si>
    <t>2 NO</t>
  </si>
  <si>
    <t>2 PERSONA JURÍDICA</t>
  </si>
  <si>
    <t>1 NIT</t>
  </si>
  <si>
    <t>2 DV 1</t>
  </si>
  <si>
    <t>PROSYSTEMS GLOBAL S.A.S.</t>
  </si>
  <si>
    <t>1 PÓLIZA</t>
  </si>
  <si>
    <t>2 CUMPLIMIENTO</t>
  </si>
  <si>
    <t>2 SUPERVISOR</t>
  </si>
  <si>
    <t>5 NO SE TIENE ESTE TIPO DE SEGUIMIENTO EN EL CONTRATO</t>
  </si>
  <si>
    <t>3 CÉDULA DE CIUDADANÍA</t>
  </si>
  <si>
    <t>MARIO FERNANDO SARRIA VILLOTA</t>
  </si>
  <si>
    <t>3 NO PACTADOS</t>
  </si>
  <si>
    <t>2 ADICIÓN EN TIEMPO (PRÓRROGAS)</t>
  </si>
  <si>
    <t>2017/06/30</t>
  </si>
  <si>
    <t>2022/12/31</t>
  </si>
  <si>
    <t>096 DE 2018</t>
  </si>
  <si>
    <t>6 SEIS VECES</t>
  </si>
  <si>
    <t>REALIZAR EL DISEÑO, ESTRUCTURACIÓN, IMPRESIÓN Y APLICACIÓN DE PRUEBAS PSICOTÉCNICAS, DE CONOCIMIENTOS, COMPETENCIAS, Y/O APTITUDES PARA LOS CARGOS DE FUNCIONARIOS.</t>
  </si>
  <si>
    <t>1 CONCURSO DE MÉRITOS ABIERTO</t>
  </si>
  <si>
    <t>14 PRESTACIÓN DE SERVICIOS</t>
  </si>
  <si>
    <t>4 DV 3</t>
  </si>
  <si>
    <t>UNIVERSIDAD NACIONAL DE COLOMBIA</t>
  </si>
  <si>
    <t>JUDITH MORANTE GARCIA</t>
  </si>
  <si>
    <t>164 DE 2018</t>
  </si>
  <si>
    <t>2018/10/24</t>
  </si>
  <si>
    <t>PRESTAR EL SERVICIO DE CORREO DE CARÁCTER ADMINISTRATIVO Y MISIONAL NO CUBIERTO POR FRANQUICIA, QUE REQUIERAN LAS ALTAS CORTES Y DEMÁS DESPACHOS JUDICIALES Y ADMINISTRATIVOS DE LA RAMA JUDICIAL A NIVEL NACIONAL.</t>
  </si>
  <si>
    <t>10 DV 9</t>
  </si>
  <si>
    <t>SERVICIOS POSTALES NACIONALES SA</t>
  </si>
  <si>
    <t>6 NO CONSTITUYÓ GARANTÍAS</t>
  </si>
  <si>
    <t>99999998 NO SE DILIGENCIA INFORMACIÓN PARA ESTE FORMULARIO EN ESTE PERÍODO DE REPORTE</t>
  </si>
  <si>
    <t>GLORIA MERCEDES MORA</t>
  </si>
  <si>
    <t>3 ADICIÓN EN VALOR y EN TIEMPO</t>
  </si>
  <si>
    <t>2018/11/01</t>
  </si>
  <si>
    <t>166 DE 2018</t>
  </si>
  <si>
    <t>2018/10/26</t>
  </si>
  <si>
    <t>SUMINISTRO DE GASOLINA A TRAVES DEL SISTEMA DE CONTRO DE CHIPS</t>
  </si>
  <si>
    <t>4 SELECCIÓN ABREVIADA</t>
  </si>
  <si>
    <t>3 COMPRAVENTA y/o SUMINISTRO</t>
  </si>
  <si>
    <t>1 DV 0</t>
  </si>
  <si>
    <t>ORGANIZACIÓN TERPEL S.A.</t>
  </si>
  <si>
    <t>SANDRA PATRICIA PEÑUELA</t>
  </si>
  <si>
    <t>2022/07/31</t>
  </si>
  <si>
    <t>189 DE 2018</t>
  </si>
  <si>
    <t>2018/11/16</t>
  </si>
  <si>
    <t>PRESTAR EL SERVICIO DE VIGILANCIA Y SEGURIDAD PRIVADA EN LAS SEDES DONDE FUNCIONAN LAS ALTAS CORTES Y DEMAS INMUEBLES A CARGO DE LA DEAJ.</t>
  </si>
  <si>
    <t>3 LICITACIÓN PÚBLICA</t>
  </si>
  <si>
    <t>9 DV 8</t>
  </si>
  <si>
    <t>SEGURIDAD CENTRAL LTDA</t>
  </si>
  <si>
    <t>WILLIAM RAFAEL MULFORD VELASQUEZ</t>
  </si>
  <si>
    <t>201 DE 2018</t>
  </si>
  <si>
    <t>2018/11/28</t>
  </si>
  <si>
    <t>PRESTAR EL SERVICIO DE INTERMEDIACIÓN DE SEGUROS, ASESORÍA Y ASISTENCIA ESPECIALIZADA PARA EL MANEJO DEL PROGRAMA DE SEGUROS Y DE LAS PÓLIZAS QUE CUBREN LOS RIESGOS RELATIVOS A LOS BIENES E INTERESES ASEGURABLES DE LA NACION – CONSEJO SUPERIOR DE LA JUDICATURA, EL SEGURO DE VIDA, ASÍ COMO DE AQUELLOS POR LOS CUALES SEA O FUERE LEGALMENTE RESPONSABLE.</t>
  </si>
  <si>
    <t>3 DV 2</t>
  </si>
  <si>
    <t>UNION TEMPORAL JARGU SA CORREDORES DE SEGUROS-SEGUROS BETA SA</t>
  </si>
  <si>
    <t>PABLO ENRIQUE HUERTAS PORRAS</t>
  </si>
  <si>
    <t>2018/12/01</t>
  </si>
  <si>
    <t>2022/10/31</t>
  </si>
  <si>
    <t>208 DE 2018</t>
  </si>
  <si>
    <t>2018/11/30</t>
  </si>
  <si>
    <t>CONCEDER POR PARTE DEL ARRENDADOR AL ARRENDATARIO EL USO Y GOCE DE LA OFICINA 201 DEL EDIFICIO CALLE REAL UBICADO EN LA CARRERA 7  16-56 DE BOGOTA</t>
  </si>
  <si>
    <t>1 ARRENDAMIENTO y/o ADQUISICIÓN DE INMUEBLES</t>
  </si>
  <si>
    <t>COMERCIALIZADORA KAYSSER CK SAS</t>
  </si>
  <si>
    <t>209 DE 2018</t>
  </si>
  <si>
    <t>CONCEDER POR PARTE DEL ARRENDADOR AL ARRENDATARIO EL USO Y GOCE DE LOS INTERIORES 14 Y 15 DEL EDIFICIO COMPLEJO VIRREY SOLIS  UBICADO EN LA CALLE 11B 9-33 DE BOGOTA</t>
  </si>
  <si>
    <t>210 DE 2018</t>
  </si>
  <si>
    <t>CONCEDER POR PARTE DEL ARRENDADOR AL ARRENDATARIO EL USO Y GOCE DEL EDIFICIO EL AMERICANO UBICADO EN LA CALLE 12 9-34 Y LOS PISOS 2 Y 3 DEL  COMPLEJO VIRREY SOLIS  UBICADO EN LA CALLE 11B 9-28 DE BOGOTA</t>
  </si>
  <si>
    <t>216 DE 2018</t>
  </si>
  <si>
    <t>2018/12/14</t>
  </si>
  <si>
    <t>PRESTAR EL SERVICIO DE MANTENIMIENTO PREVENTIVO Y CORRECTIVO PARA LAS MOTOCICLETAS MARCA YAMAHA AL SERVICIO DE LAS ALTAS CORTES Y LA DIRECCION EJECUTIVA DE ADMINISTRACION JUDICIAL, INCLUIDOS REPUESTOS ORIGINALES Y/O GENUINOS.</t>
  </si>
  <si>
    <t>7 DV 6</t>
  </si>
  <si>
    <t>YAMAHA SA INCOLMOTOS</t>
  </si>
  <si>
    <t>2018/12/17</t>
  </si>
  <si>
    <t>2018/12/18</t>
  </si>
  <si>
    <t>217 DE 2018</t>
  </si>
  <si>
    <t>PRESTAR EL SERVICIO DE MANTENIMIENTO PREVENTIVO Y CORRECTIVO PARA LAS MOTOCICLETAS MARCA SUZUKI AL SERVICIO DE LAS ALTAS CORTES Y LA DIRECCION EJECUTIVA DE ADMINISTRACION JUDICIAL, INCLUIDOS REPUESTOS ORIGINALES Y/O GENUINOS.</t>
  </si>
  <si>
    <t>8 DV 7</t>
  </si>
  <si>
    <t>BERMOTOS SA</t>
  </si>
  <si>
    <t>2018/12/19</t>
  </si>
  <si>
    <t>221 DE 2018</t>
  </si>
  <si>
    <t>PRESTAR EL SERVICIO DE MANTENIMIENTO PARA LOS ASCENSORES EXISTENTES Y EN FUNCIONAMIENTO EN LA CALLE 72 Nº 7-96 DE BOGOTA, SEDE DE LA DIRECCIÓN EJECUTIVA DE ADMINISTRACIÓN JUDICIAL Y EN LA CARRERA 8 Nº 12A-19, EDIFICIO SEDE ANEXA DE BOGOTÁ.</t>
  </si>
  <si>
    <t>5 DV 4</t>
  </si>
  <si>
    <t>ASCENSORES SCHINDLER DE COLOMBIA</t>
  </si>
  <si>
    <t>DIANA JAHEL BIUTRAGO</t>
  </si>
  <si>
    <t>2018/12/20</t>
  </si>
  <si>
    <t>223 DE 2018</t>
  </si>
  <si>
    <t>REALIZAR LA INTERVENTORIA INTEGRAL PARA LOS SERVICIOS DE CONECTIVIDAD, DATACENTER, VIDEOCONFERENCIAS, CORREO ELECTRONICO Y MESA DE AYUDA CONTRATADOS POR LA NACION- CSJ</t>
  </si>
  <si>
    <t>10 INTERVENTORÍA</t>
  </si>
  <si>
    <t>2018/12/24</t>
  </si>
  <si>
    <t>MARIO FERNANDO SARRIA</t>
  </si>
  <si>
    <t>1 ADICIÓN EN VALOR (DIFERENTE A PRÓRROGAS)</t>
  </si>
  <si>
    <t>2022/08/09</t>
  </si>
  <si>
    <t>228 DE 2018</t>
  </si>
  <si>
    <t>2018/12/26</t>
  </si>
  <si>
    <t>PRESTAR EL SERVICIO DE TRANSPORTE, ALMACENAMIENTO Y CUSTODIA PARA LOS MEDIOS MAGNÉTICOS Y ÓPTICOS DE RESPALDO Y LICENCIAS DE SOFTWARE QUE REQUIERAN LAS DIFERENTES CORPORACIONES NACIONALES, SECCIONALES Y UNIDADES DEL CONSEJO SUPERIOR DE LA JUDICATURA Y DIRECCIÓN EJECUTIVA DE ADMINISTRACIÓN JUDICIAL.</t>
  </si>
  <si>
    <t>5 MÍNIMA CUANTÍA</t>
  </si>
  <si>
    <t>TRANSPORTE COCOCARGA LTDA-TRANSCOCOL LTDA.</t>
  </si>
  <si>
    <t>JAIME IVAN BOCANEGRA VERGARA</t>
  </si>
  <si>
    <t>2018/12/27</t>
  </si>
  <si>
    <t>229 DE 2018</t>
  </si>
  <si>
    <t>PRESTAR EL SERVICIO DE MANTENIMIENTO PREVENTIVO Y CORRECTIVO PARA LOS VEHÍCULOS MARCA TOYOTA AL SERVICIO DE LAS ALTAS CORTES Y LA DIRECCIÓN EJECUTIVA DE ADMINISTRACIÓN JUDICIAL, INCLUIDOS REPUESTOS ORIGINALES Y/O GENUINOS.</t>
  </si>
  <si>
    <t>TOYONORTE LTDA</t>
  </si>
  <si>
    <t>2018/12/28</t>
  </si>
  <si>
    <t>231 DE 2018</t>
  </si>
  <si>
    <t>PRESTAR EL SERVICIO DE MANTENIMIENTO PREVENTIVO PARA LOS VEHÍCULOS DE LAS DIFERENTES MARCAS (EXCEPTO TOYOTA Y NISSAN) AL SERVICIO DE LAS ALTAS CORTES Y LA DIRECCIÓN EJECUTIVA DE ADMINISTRACIÓN JUDICIAL, INCLUIDOS REPUESTOS ORIGINALES Y/O GENUINOS</t>
  </si>
  <si>
    <t>AUTOS MONGUI SAS</t>
  </si>
  <si>
    <t>232 DE 2018</t>
  </si>
  <si>
    <t>PRESTAR EL SERVICIO DE MANTENIMIENTO PREVENTIVO Y CORRECTIVO PARA LOS VEHÍCULOS MARCA NISSAN AL SERVICIO DE LAS ALTAS CORTES Y LA DIRECCIÓN EJECUTIVA DE ADMINISTRACIÓN JUDICIAL, INCLUIDOS REPUESTOS ORIGINALES Y/O GENUINOS</t>
  </si>
  <si>
    <t>TALLERES AUTORIZADOS S.A</t>
  </si>
  <si>
    <t>234 DE 2018</t>
  </si>
  <si>
    <t>PRESTAR EL SERVICIO DE MESA DE AYUDA GLOBAL Y CENTRALIZADA PARA EL SOPORTE TECNOLÓGICO A LA RAMA JUDICIAL A NIVEL NACIONAL, INCLUYENDO SERVICIO DE MANTENIMIENTO PREVENTIVO Y CORRECTIVO CON SUMINISTRO DE REPUESTOS</t>
  </si>
  <si>
    <t>UNION TEMPORAL ICOM 2018</t>
  </si>
  <si>
    <t>1 INTERVENTOR</t>
  </si>
  <si>
    <t>2018/12/31</t>
  </si>
  <si>
    <t>235 DE 2018</t>
  </si>
  <si>
    <t>PRESTAR EL SERVICIO DE MANTENIMIENTO INTEGRAL DE LOS EQUIPOS HIDRÁULICOS Y EL LAVADO DE TANQUES DE RESERVA PARA LOS EDIFICIOS DONDE FUNCIONAN LA ALTAS CORTES Y LA DIRECCIÓN EJECUTIVA DE ADMINISTRACIÓN JUDICIAL.</t>
  </si>
  <si>
    <t>3 P JURÍDICA - UNIÓN TEMPORAL o CONSORCIO</t>
  </si>
  <si>
    <t>UNION TEMPORAL CAPITAL 2018</t>
  </si>
  <si>
    <t>238 DE 2018</t>
  </si>
  <si>
    <t>PRESTAR EL SERVICIO DE MANTENIMIENTO INTEGRAL PARA LOS ASCENSORES EXISTENTES Y EN FUNCIONAMIENTO EN EL PALACIO DE JUSTICIA “ALFONSO REYES ECHANDIA” EN LA CALLE 12 Nº 7-65 DE BOGOTÁ Y SEDES ANEXAS</t>
  </si>
  <si>
    <t>OTIS ELEVATOR COMPANY  COLOMBIA SAS</t>
  </si>
  <si>
    <t>239 DE 2018</t>
  </si>
  <si>
    <t>PRESTAR EL SERVICIO DE MANTENIMIENTO CORRECTIVO PARA LOS VEHÍCULOS DE LAS DIFERENTES MARCAS (EXCEPTO TOYOTA Y NISSAN) AL SERVICIO DE LAS ALTAS CORTES Y LA DIRECCIÓN EJECUTIVA DE ADMINISTRACIÓN JUDICIAL, INCLUIDOS REPUESTOS ORIGINALES Y/O GENUINOS.</t>
  </si>
  <si>
    <t>PRECAR LTDA</t>
  </si>
  <si>
    <t>240 DE 2018</t>
  </si>
  <si>
    <t>REALIZAR OBRAS DE CONSTRUCCIÓN DE LA SEDE DE LOS TRIBUNALES DE GUADALAJARA DE BUGA, VALLE.</t>
  </si>
  <si>
    <t>12 OBRA PÚBLICA</t>
  </si>
  <si>
    <t>CONSORCIO BOGOTA 2018</t>
  </si>
  <si>
    <t>2 RUT - REGISTRO ÚNICO TRIBUTARO</t>
  </si>
  <si>
    <t>ELSA TORRES ARENALES</t>
  </si>
  <si>
    <t>242 DE 2018</t>
  </si>
  <si>
    <t>CONTRATO DE SEGUROS</t>
  </si>
  <si>
    <t>18 SEGUROS</t>
  </si>
  <si>
    <t>LA PREVISORA - UNION TEMPORAL LA PREVISORA , ALLIANZ, CHUBB, MAPFRE, AXA COLPATRIA/UNION TEMPORAL LA PREVISORA , ALLIANZ, SURAMERICANA,  MAPFRE, AXA COLPATRIA</t>
  </si>
  <si>
    <t>45 CUMPLIM+ CALIDAD DL SERVICIO</t>
  </si>
  <si>
    <t>2018/12/30</t>
  </si>
  <si>
    <t>243 DE 2018</t>
  </si>
  <si>
    <t>EJERCER LA INTERVENTORÍA TÉCNICA, ADMINISTRATIVA, JURÍDICA, FINANCIERA, CONTABLE Y AMBIENTAL, AL CONTRATO DE OBRA PÚBLICA QUE RESULTE ADJUDICADO DE LA LICITACIÓN PÚBLICA, CUYO OBJETO ES “REALIZAR OBRAS DE CONSTRUCCIÓN Y DOTACIÓN DEL EDIFICIO DE SALAS DE AUDIENCIAS Y CENTRO DE SERVICIOS PARA LA CIUDAD DE NEIVA (HUILA).</t>
  </si>
  <si>
    <t>CONSORCIO 2 G INGENIEROS</t>
  </si>
  <si>
    <t>CONSTRUOBRAS C&amp;M SAS</t>
  </si>
  <si>
    <t>4 NO SE HA ADICIONADO NI EN VALOR y EN TIEMPO</t>
  </si>
  <si>
    <t>2021/12/19</t>
  </si>
  <si>
    <t>244 DE 2018</t>
  </si>
  <si>
    <t>CLAUDIA LEONOR  ORTIZ</t>
  </si>
  <si>
    <t>075 DE 2019</t>
  </si>
  <si>
    <t>2019/07/04</t>
  </si>
  <si>
    <t>PRESTAR EL SERVICIO DE MANTENIMIENTO INTEGRAL, INCLUYENDO LOS REPUESTOS, PARA LOS EQUIPOS DE SEGURIDAD INSTALADOS EN EL PALACIO DE JUSTICIA “ALFONSO REYES ECHANDIA” DE BOGOTÁ Y SEDES ANEXAS</t>
  </si>
  <si>
    <t>UNION TEMPORAL SECURITY SYSTEMS 2019</t>
  </si>
  <si>
    <t>2019/07/05</t>
  </si>
  <si>
    <t>WILLIAM RAFAEL MULFORD</t>
  </si>
  <si>
    <t>141 DE 2019</t>
  </si>
  <si>
    <t>2019/09/13</t>
  </si>
  <si>
    <t>CONCEDER POR PARTE DEL ARRENDADOR AL ARRENDATARIO EL USO Y GOCE DE LA TORRE D DEL CENTRO COMERCIAL Y FINANCIERO AVENIDA CHILE, UBICADO EN LA CALLE 73 N° 10-83 DE LA CIUDAD DE BOGOTÁ, CON UN ÁREA COMO CUERPO CIERTO DE APROXIMADAMENTE 5.000 M² Y 53 CUPOS DE PARQUEADERO Y SÓTANOS.</t>
  </si>
  <si>
    <t>6 DV 5</t>
  </si>
  <si>
    <t>ORGANIZACIÓN SANTA MARIA SAS</t>
  </si>
  <si>
    <t>2019/09/16</t>
  </si>
  <si>
    <t>JUAN DE JESUS HERNANDEZ</t>
  </si>
  <si>
    <t>149 DE 2019</t>
  </si>
  <si>
    <t>2019/09/20</t>
  </si>
  <si>
    <t>CONSTRUCCIÓN DEL APLICATIVO DE NÓMINA Y SUS MÓDULOS COMPLEMENTARIOS, INCLUIDO EL ANÁLISIS, DISEÑO, DESARROLLO, MIGRACIÓN, IMPLEMENTACIÓN Y DESPLIEGUE BAJO LA MODALIDAD DE FÁBRICA DE SOFTWARE</t>
  </si>
  <si>
    <t>UNION TEMPORAL CSJNOM</t>
  </si>
  <si>
    <t>2019/09/25</t>
  </si>
  <si>
    <t>NELSON ORLANDO JIMENEZ PEÑA</t>
  </si>
  <si>
    <t>2021/11/30</t>
  </si>
  <si>
    <t>196 DE 2019</t>
  </si>
  <si>
    <t>2019/12/05</t>
  </si>
  <si>
    <t>DISEÑO, DESARROLLO E IMPLEMENTACIÓN DE UN SOFTWARE DE GESTIÓN INTEGRADO PARA LOS PROCESOS DE SELECCIÓN Y CALIFICACIÓN DE SERVICIOS DE FUNCIONARIOS Y EMPLEADOS DE LA RAMA JUDICIAL A NIVEL CENTRAL Y SECCIONAL.</t>
  </si>
  <si>
    <t>5 CONSULTORÍA</t>
  </si>
  <si>
    <t>SOPORTE LOGICO LTDA</t>
  </si>
  <si>
    <t>2019/12/16</t>
  </si>
  <si>
    <t>212 DE 2019</t>
  </si>
  <si>
    <t>2019/12/26</t>
  </si>
  <si>
    <t>REALIZAR LAS OBRAS DE CONSTRUCCIÓN DE LA SEDE JUDICIAL DE SAHAGÚN – CÓRDOBA</t>
  </si>
  <si>
    <t>1 PERSONA NATURAL</t>
  </si>
  <si>
    <t>MAURICIO RAFAEL PAVA PIMNZON</t>
  </si>
  <si>
    <t>WILSON FERNANDO MUÑOZ ESPITIA</t>
  </si>
  <si>
    <t>2019/12/30</t>
  </si>
  <si>
    <t>2021/12/31</t>
  </si>
  <si>
    <t xml:space="preserve">214 DE 2019 </t>
  </si>
  <si>
    <t>REALIZAR LAS OBRAS DE CONSTRUCCIÓN DE LA SEDE JUDICIAL DE BELÉN DE LOS ANDAQUÍES – CAQUETÁ.</t>
  </si>
  <si>
    <t>CIVILIZACION TECNICA Y ARQUITECTURA SAS</t>
  </si>
  <si>
    <t>217 DE 2019</t>
  </si>
  <si>
    <t>PRESTAR EL SERVICIO DE PUBLICACIÓN DE AVISOS DE PRENSA EN DIARIOS DE AMPLIA CIRCULACIÓN NACIONAL, QUE REQUIERA LA RAMA JUDICIAL</t>
  </si>
  <si>
    <t>ACCESO DIRECTO ASOCIADOS SAS</t>
  </si>
  <si>
    <t>DIANA JAHEL BUITRAGO</t>
  </si>
  <si>
    <t>2019/12/31</t>
  </si>
  <si>
    <t>221 DE 2019</t>
  </si>
  <si>
    <t>REALIZAR EL DISEÑO, ESTRUCTURACIÓN ACADÉMICA Y DESARROLLO EN MODALIDAD VIRTUAL Y PRESENCIAL DEL IX CURSO DE FORMACIÓN JUDICIAL INICIAL PARA LOS ASPIRANTES A MAGISTRADOS Y JUECES DE LA REPÚBLICA DE TODAS LAS ESPECIALIDADES Y JURISDICCIONES DE CONFORMIDAD A LOS LINEAMIENTOS Y METODOLOGÍA ESTABLECIDOS POR LA ESCUELA JUDICIAL “RODRIGO LARA BONILLA”.</t>
  </si>
  <si>
    <t>UNION TEMPORALFORMACION JUDICIAL 2019</t>
  </si>
  <si>
    <t>224 DE 2019</t>
  </si>
  <si>
    <t>EJERCER LA INTERVENTORÍA TÉCNICA, ADMINISTRATIVA, JURÍDICA, FINANCIERA, CONTABLE Y AMBIENTAL, A LOS CONTRATOS DE OBRA PÚBLICA QUE RESULTEN ADJUDICADOS, CUYOS OBJETOS SON: “REALIZAR LAS OBRAS DE CONSTRUCCIÓN DE LA SEDE JUDICIAL DE SAHAGÚN – CÓRDOBA.”; “REALIZAR LAS OBRAS DE CONSTRUCCIÓN DE LA SEDE JUDICIAL DE BELÉN DE LOS ANDAQUÍES - CAQUETÁ.”; “REALIZAR LAS OBRAS DE CONSTRUCCIÓN DE LA SE</t>
  </si>
  <si>
    <t>CONSORCIO MORAM</t>
  </si>
  <si>
    <t>SERGIO LUIS DUARTE LOBO</t>
  </si>
  <si>
    <t>086 DE 2020</t>
  </si>
  <si>
    <t>2020/06/02</t>
  </si>
  <si>
    <t>7 SIETE VECES</t>
  </si>
  <si>
    <t>ELABORAR E IMPRIMIR LAS TARJETAS PROFESIONALES DE ABOGADO</t>
  </si>
  <si>
    <t>IDENTIFICACIÓN PLÁSTICA S.A.S</t>
  </si>
  <si>
    <t>RAÚL SILVA MARTA</t>
  </si>
  <si>
    <t>2022/03/31</t>
  </si>
  <si>
    <t>158 DE 2020</t>
  </si>
  <si>
    <t>2020/11/10</t>
  </si>
  <si>
    <t>2 DOS VECES</t>
  </si>
  <si>
    <t>Prestar el servicio de fotocopiado en las sedes donde funcionan las Altas Cortes y la Dirección Ejecutiva de Administración Judicial.</t>
  </si>
  <si>
    <t>SOLUTION COPY LTDA</t>
  </si>
  <si>
    <t>2020/12/20</t>
  </si>
  <si>
    <t>173 DE 2020</t>
  </si>
  <si>
    <t>2020/12/14</t>
  </si>
  <si>
    <t>Prestar el servicio de digitalización de los expedientes de los procesos judiciales y/o documentos de la Rama Judicial que se encuentran en gestión en los diferentes despachos judiciales del nivel central.</t>
  </si>
  <si>
    <t>EVOLUTION TECNHOLOGIES GROUP SAS</t>
  </si>
  <si>
    <t>CARLOS ANDRES GOMEZ GOMEZ</t>
  </si>
  <si>
    <t>2020/12/21</t>
  </si>
  <si>
    <t>2022/07/30</t>
  </si>
  <si>
    <t>175 DE 2020</t>
  </si>
  <si>
    <t>2020/12/17</t>
  </si>
  <si>
    <t>3 TRES VECES</t>
  </si>
  <si>
    <t>PRESTAR LOS SERVICIOSPARA EL AGENDAMIENTO, REALIZACIÓN Y GRABACIÓN DE AUDIENCIAS VIRTUALES EN LA RAMA JUDICIAL A NIVEL NACIONAL, INCLUYENDO AQUELLOS RELACIONADOS CON LAS PLATAFORMAS DE VIDEOCONFERENCIAS Y DE GRABACIONES.</t>
  </si>
  <si>
    <t>APICOM SAS</t>
  </si>
  <si>
    <t>2020/12/29</t>
  </si>
  <si>
    <t>CARLOS FERNANDO GALINDO CASTRO</t>
  </si>
  <si>
    <t>2021/01/28</t>
  </si>
  <si>
    <t>178 DE 2020</t>
  </si>
  <si>
    <t>2020/12/16</t>
  </si>
  <si>
    <t>ADQUIRIR E INTEGRAR EQUIPOS TECNOLÓGICOS PARA LA REALIZACIÓN DE AUDIENCIAS; EN PARTICULAR, ELEMENTOS DE CAPTURA, PROCESAMIENTO Y REPRODUCCIÓN DE AUDIO Y VIDEO Y RELACIONADOS.</t>
  </si>
  <si>
    <t>UNION TEMPORAL GRUPO DE TECNOLOGIA PARA AUDIENCIAS 202</t>
  </si>
  <si>
    <t>2020/12/30</t>
  </si>
  <si>
    <t>187 DE 2020</t>
  </si>
  <si>
    <t>2020/12/23</t>
  </si>
  <si>
    <t>PRESTAR EL SERVICIO DE MANTENIMIENTO INTEGRAL, PREVENTIVO Y CORRECTIVO, A LOS EQUIPOS DE AIRE ACONDICIONADO Y DE VENTILACIÓN MECÁNICA DEL PALACIO DE JUSTICIA “ALFONSO REYES ECHANDÍA”, EDIFICIO SEDE DE LA DIRECCIÓN EJECUTIVA DE ADMINISTRACIÓN JUDICIAL Y DEMÁS SEDES ANEXAS.</t>
  </si>
  <si>
    <t>INGENIERÍA Y SOLUCIONESINSOL S.A.S.</t>
  </si>
  <si>
    <t>2020/12/28</t>
  </si>
  <si>
    <t>JOAQUIN MAURICIO DIAZ</t>
  </si>
  <si>
    <t>2021/01/05</t>
  </si>
  <si>
    <t>191 DE 2020</t>
  </si>
  <si>
    <t>SUMINISTRO E INSTALACIÓN MOBILIARIO PARA DISTINTAS SEDES JUDICIALES EN EL TERRITORIO NACIONAL.</t>
  </si>
  <si>
    <t>HIMHER Y COMPAÑÍA S.A. SOCIEDAD DE FAMILIA</t>
  </si>
  <si>
    <t>2021/01/06</t>
  </si>
  <si>
    <t>INSERGROUP ISG SAS</t>
  </si>
  <si>
    <t>2021/07/05</t>
  </si>
  <si>
    <t>192 DE 2020</t>
  </si>
  <si>
    <t>PRESTAR EL SERVICIO DE INTERVENTORÍA TÉCNICA, ADMINISTRATIVA Y FINANCIERA AL CONTRATO DE SUMINISTRO E INSTALACIÓN DE MOBILIARIO PARA DISTINTAS SEDES JUDICIALES EN EL TERRITORIO NACIONAL.</t>
  </si>
  <si>
    <t>JUAN MANUEL PIÑEROS</t>
  </si>
  <si>
    <t>194 DE 2020</t>
  </si>
  <si>
    <t>CONTRATAR LA PRESTACIÓN DEL SERVICIO DE FÁBRICA DE SOFTWARE PARA LA RAMA JUDICIAL, QUE INCLUYA DESARROLLOS, MANTENIMIENTO Y SOPORTE PARA APLICATIVOS DE LA ENTIDAD.</t>
  </si>
  <si>
    <t>CONSORCIO FABRICA CSJ S&amp;S 2020</t>
  </si>
  <si>
    <t>2021/01/04</t>
  </si>
  <si>
    <t>197 DE 2020</t>
  </si>
  <si>
    <t>EJERCER LA INTERVENTORÍA TÉCNICA, ADMINISTRATIVA, JURÍDICA, FINANCIERA, CONTABLE Y AMBIENTAL AL CONTRATO QUE RESULTE ADJUDICADO DEL CONCURSO DE MÉRITOS, CUYO OBJETO ES REALIZAR ESTUDIOS TÉCNICOS, DISEÑOS Y LA OBTENCIÓN DE LA LICENCIA DE CONSTRUCCIÓN PARA EL BLOQUE ANEXO AL PALACIO DE JUSTICIA DE RIOHACHA - GUAJIRA.</t>
  </si>
  <si>
    <t>IA INGENIERIA Y ARQUITECTURA DE COLOMBIA SAS</t>
  </si>
  <si>
    <t>JUAN CARLOS ALVAREZ</t>
  </si>
  <si>
    <t>2022/01/11</t>
  </si>
  <si>
    <t>198 DE 2020</t>
  </si>
  <si>
    <t>REALIZAR LA INTERVENTORÍA INTEGRAL AL CONTRATO QUE RESULTE DE LA LICITACIÓN PÚBLICA LP-03-2020, CUYO OBJETO ES LA PRESTACIÓN DEL SERVICIO DE FÁBRICA DE SOFTWARE PARA LA RAMA JUDICIAL, QUE INCLUYA DESARROLLOS, MANTENIMIENTO Y SOPORTE PARA APLICATIVOS DE LA ENTIDAD</t>
  </si>
  <si>
    <t>UNION TEMPORAL INTERVENTORIA CSJ 2020</t>
  </si>
  <si>
    <t>2021/01/18</t>
  </si>
  <si>
    <t>199 DE 2020</t>
  </si>
  <si>
    <t>REALIZAR LOS ESTUDIOS TÉCNICOS, DISEÑOS Y LA OBTENCIÓN DE LA LICENCIA DE CONSTRUCCIÓN PARA EL BLOQUE ANEXO DEL PALACIO DE JUSTICIA DE RIOHACHA - GUAJIRA.</t>
  </si>
  <si>
    <t>CONSORCIO BASSMICH</t>
  </si>
  <si>
    <t>2022/01/04</t>
  </si>
  <si>
    <t>200 DE 2020</t>
  </si>
  <si>
    <t>REALIZAR LA INTERVENTORÍA INTEGRAL A LOS CONTRATOS QUE TIENEN POR OBJETO PRESTAR LOS SERVICIOS DE CONECTIVIDAD, DATACENTER Y SEGURIDAD PERIMETRAL Y DE AUDIENCIAS VIRTUALES Y GESTION DE GRABACIONES.</t>
  </si>
  <si>
    <t>CONSORCIO INTERVENTORIA INTEGRAL DC</t>
  </si>
  <si>
    <t>2022/08/15</t>
  </si>
  <si>
    <t>201 DE 2020</t>
  </si>
  <si>
    <t>REALIZAR ESTUDIOS Y DISEÑOS DE SEDES JUDICIALES EN EL TERRITORIO NACIONAL.</t>
  </si>
  <si>
    <t>CONSORCIOP Y C SEDES JUDICIALES</t>
  </si>
  <si>
    <t>2021/01/21</t>
  </si>
  <si>
    <t>JMS INGENIERIA Y ARQUITECTURA SAS</t>
  </si>
  <si>
    <t>203 DE 2020</t>
  </si>
  <si>
    <t>EJERCER LA INTERVENTORÍA TÉCNICA, ADMINISTRATIVA, JURÍDICA, FINANCIERA, CONTABLE Y AMBIENTAL AL CONTRATO QUE RESULTE ADJUDICADO DEL CONCURSO DE MÉRITOS, CUYO OBJETO ES REALIZAR ESTUDIOS Y DISEÑOS DE SEDES JUDICIALES EN EL TERRITORIO NACIONAL</t>
  </si>
  <si>
    <t>JUAN CARLOS PERDOMO ALBORNOZ</t>
  </si>
  <si>
    <t>027 DE 2021</t>
  </si>
  <si>
    <t>2021/02/26</t>
  </si>
  <si>
    <t>PRESTAR LOS SERVICIOS DE APOYO TÉCNICO EN LA DIVISIÓN DE INFRAESTRUCTURA DE SOFTWARE DE LA UNIDAD DE INFORMÁTICA, REALIZANDO EL APOYO EN LA IMPLEMENTACIÓN DE LOS APLICATIVOS DE LA RAMA JUDICIAL, PARA LAS SOLUCIONES INFORMÁTICAS.</t>
  </si>
  <si>
    <t>MARCO ANTONIO CUESTA GARCIA</t>
  </si>
  <si>
    <t>JORGE ELIECER PACHON</t>
  </si>
  <si>
    <t>2021/03/01</t>
  </si>
  <si>
    <t>030 DE 2021</t>
  </si>
  <si>
    <t>2021/03/10</t>
  </si>
  <si>
    <t>ADQUIRIR CERTIFICADOS DIGITALES DE FUNCION PUBLICA (TOKEN) CON DESTINO A LA DIRECCIÓN EJECUTIVA DE ADMINISTRACION JUDICIAL DEL CONSEJO SUPERIOR DE LA JUDICATURA</t>
  </si>
  <si>
    <t>GESTION DE SEGURIDAD ELECTRONICA S A</t>
  </si>
  <si>
    <t>ELKIN GUSTAVO CORREA LEON</t>
  </si>
  <si>
    <t>040 DE 2021</t>
  </si>
  <si>
    <t>2021/04/04</t>
  </si>
  <si>
    <t>REALIZAR OBRAS DE CONSTRUCCIÓN SEDE JUDICIAL DE SOGAMOSO BOYACÁ</t>
  </si>
  <si>
    <t>CONSORCIO CONSTRUIR</t>
  </si>
  <si>
    <t>PABLO ENRIQUE HUERTAS</t>
  </si>
  <si>
    <t>042 DE 2021</t>
  </si>
  <si>
    <t>2021/04/22</t>
  </si>
  <si>
    <t>PRESTAR LOS SERVICIOS DE RECOLECCIÓN, TRANSPORTE, ALMACENAMIENTO TEMPORAL, TRATAMIENTO, APROVECHAMIENTO Y DISPOSICIÓN FINAL DE RESIDUOS PELIGROSOS Y ESPECIALES GENERADOS POR LA RAMA JUDICIAL EN LAS SEDES DEL NIVEL CENTRAL</t>
  </si>
  <si>
    <t>SERVIECOLOGICO SAS</t>
  </si>
  <si>
    <t>2021/04/26</t>
  </si>
  <si>
    <t>CAROLINA RODRIGUEZ ESTUPIÑAN</t>
  </si>
  <si>
    <t>046 DE 2021</t>
  </si>
  <si>
    <t>2021/05/10</t>
  </si>
  <si>
    <t>ADQUIRIR EL LICENCIAMIENTO Y PRESTAR LOS SERVICIOS PARA LA IMPLEMENTACIÓN DE LA PLATAFORMA PARA EL SISTEMA INTEGRADO ÚNICO DE GESTIÓN JUDICIAL -SIUGJ- DE LA RAMA JUDICIAL DE LA REPÚBLICA DE COLOMBIA.</t>
  </si>
  <si>
    <t>CONSORCIO LINKTIC - MUSCOGEE RAMA JUDICIAL</t>
  </si>
  <si>
    <t>2021/05/18</t>
  </si>
  <si>
    <t>CONSORCIO INTERVENTORÍA SGJ</t>
  </si>
  <si>
    <t>2022/07/13</t>
  </si>
  <si>
    <t>052 DE 2021</t>
  </si>
  <si>
    <t>2021/05/19</t>
  </si>
  <si>
    <t>CONTRATAR LA INTERVENTORÍA INTEGRAL DEL CONTRATO QUE SE DERIVE DE ADQUIRIR EL LICENCIAMIENTO Y PRESTAR LOS SERVICIOS PARA LAIMPLEMENTACIÓN DE LA PLATAFORMA PARA EL SISTEMA INTEGRADO ÚNICO DE GESTIÓN JUDICIAL -SIUGJ- DE LA RAMA JUDICIAL DE LAREPÚBLICA DE COLOMBIA.</t>
  </si>
  <si>
    <t>2021/05/25</t>
  </si>
  <si>
    <t>053 DE 2021</t>
  </si>
  <si>
    <t>EJERCER LA INTERVENTORÍA TÉCNICA, ADMINISTRATIVA, JURÍDICA, FINANCIERA, CONTABLE Y AMBIENTAL AL CONTRATO PARA LAS OBRAS DE CONSTRUCCIÓN DE LA SEDE DE LOS DESPACHOS JUDICIALES DE SOGAMOSO – BOYACÁ.</t>
  </si>
  <si>
    <t>INTERCONSTRUCCIONES &amp; DISEÑO SAS</t>
  </si>
  <si>
    <t>CARLOS GUSTAVO DUEÑAS TORRES</t>
  </si>
  <si>
    <t>060 DE 2021</t>
  </si>
  <si>
    <t>2021/05/20</t>
  </si>
  <si>
    <t>PRESTAR LOS SERVICIOS PROFESIONALES DE ADMINISTRADOR PÚBLICO EN EL GRUPO ESTRATÉGICO DE PROYECTOS DEL CONSEJO SUPERIOR DE LA JUDICATURA EN EL ROL DE ESPECIALISTA EN FORTALECIMIENTO DE CAPACIDADES.</t>
  </si>
  <si>
    <t>CÁSTULO MORALES PAYARES</t>
  </si>
  <si>
    <t>DIANA LUCIA TORRES ORTIZ</t>
  </si>
  <si>
    <t>2021/05/21</t>
  </si>
  <si>
    <t>061 DE 2021</t>
  </si>
  <si>
    <t>PRESTAR LOS SERVICIOS PROFESIONALES DE INGENIERO DE SISTEMAS EN EL GRUPO ESTRATÉGICO DE PROYECTOS DEL CONSEJO SUPERIOR DE LA JUDICATURA EN EL ROL DE ANALISTA DE GESTIÓN DE INFORMACIÓN.</t>
  </si>
  <si>
    <t>FRANCISCO JAVIER GONZÁLEZ MÉNDEZ IDENTIFICACIÓN</t>
  </si>
  <si>
    <t>062 DE 2021</t>
  </si>
  <si>
    <t>PRESTAR LOS SERVICIOS PROFESIONALES DE ABOGADA EN EL GRUPO ESTRATÉGICO DE PROYECTOS DEL CONSEJO SUPERIOR DE LA JUDICATURA EN EL ROL DE ESPECIALISTA EN PLANEACIÓN Y SEGUIMIENTO</t>
  </si>
  <si>
    <t>SUZY SIERRA RUIZ</t>
  </si>
  <si>
    <t>063 DE 2021</t>
  </si>
  <si>
    <t>PRESTAR LOS SERVICIOS PROFESIONALES DE INGENIERO DE SISTEMAS EN EL GRUPO ESTRATÉGICO DE PROYECTOS DEL CONSEJO SUPERIOR DE LA JUDICATURA EN EL ROL DE ANALISTA DE PROYECTOS TI.</t>
  </si>
  <si>
    <t>HECTOR OSWALDO BONILLA RODRIGUEZ</t>
  </si>
  <si>
    <t>064 DE 2021</t>
  </si>
  <si>
    <t>PRESTAR LOS SERVICIOS PROFESIONALES DE ECONOMISTA EN EL GRUPO ESTRATÉGICO DE PROYECTOS DEL CONSEJO SUPERIOR DE LA JUDICATURA EN EL ROL DE ESPECIALISTA EN PROGRAMAS Y PROYECTOS.</t>
  </si>
  <si>
    <t>HECTOR MAURICIO ESCOBAR HURTADO</t>
  </si>
  <si>
    <t>077 DE 2021</t>
  </si>
  <si>
    <t>2021/06/17</t>
  </si>
  <si>
    <t>PRESTAR LOS SERVICIOS PROFESIONALES  DE INGENIERO DE SISTEMAS  EN LA COORDINACIÓN DEL GRUPO ESTRATÉGICO DE PROYECTOS DEL CONSEJO SUPERIOR DE LA JUDICATURA-CSJ.</t>
  </si>
  <si>
    <t>OSWALDO USECHE ACEVEDO</t>
  </si>
  <si>
    <t>2021/06/18</t>
  </si>
  <si>
    <t>089 DE 2021</t>
  </si>
  <si>
    <t>2021/07/12</t>
  </si>
  <si>
    <t>REALIZAR EL DISEÑO Y DIAGRAMACIÓN DE INFORMACIÓN PARA FORMATOS IMPRESOS Y ELECTRÓNICOS Y SU CORRESPONDIENTE IMPRESIÓN O GRABACIÓN.</t>
  </si>
  <si>
    <t>IMPRENTA NACIONAL DE COLOMBIA</t>
  </si>
  <si>
    <t>2021/08/03</t>
  </si>
  <si>
    <t>095 DE 2021</t>
  </si>
  <si>
    <t>2021/07/27</t>
  </si>
  <si>
    <t>CONTRATAR A MONTO AGOTABLE, LOS SERVICIOS DE ORGANIZACIÓN, PRODUCCIÓN Y EJECUCIÓN DE ACTIVIDADES ACADÉMICAS EN MODALIDAD VIRTUAL, PRESENCIAL Y MIXTAS CONTENIDAS EN EL PLAN DE FORMACIÓN 2021 DE LA RAMA JUDICIAL.</t>
  </si>
  <si>
    <t>TELEVISION REGIONAL DEL ORIENTE LTDA CANAL TRO – TRO LTDA</t>
  </si>
  <si>
    <t>106 DE 2021</t>
  </si>
  <si>
    <t>2021/08/25</t>
  </si>
  <si>
    <t>PRESTAR LOS SERVICIOS PROFESIONALES AL DESPACHO DEL DIRECTOR EJECUTIVO DE ADMINISTRACIÓN JUDICIAL, EN LOS ASUNTOS JURÍDICOS CON ÉNFASIS EN MATERIA ADMINISTRATIVA Y DISCIPLINARIA.</t>
  </si>
  <si>
    <t>DIANA MARITZA OLAYA RIOS</t>
  </si>
  <si>
    <t>JOSE EDUARDO GOMEZ</t>
  </si>
  <si>
    <t>2021/08/26</t>
  </si>
  <si>
    <t>108 DE 2021</t>
  </si>
  <si>
    <t>2021/09/15</t>
  </si>
  <si>
    <t>CUSTODIAR Y ACTUALIZAR LAS CARPETAS DE TARJETAS PROFESIONALES DE ABOGADO</t>
  </si>
  <si>
    <t>SKAPHE TECNOLOGIA SAS</t>
  </si>
  <si>
    <t>2021/09/17</t>
  </si>
  <si>
    <t>ELIZABETH ROMERO</t>
  </si>
  <si>
    <t>110 DE 2021</t>
  </si>
  <si>
    <t>2021/09/03</t>
  </si>
  <si>
    <t>REALIZAR LA ACTUALIZACIÓN Y VALIDACIÓN DE LOS ESTUDIOS TÉCNICOS Y DEL PRESUPUESTO TOTAL DE OBRA PARA LASEDE DE LOS JUZGADOS PENALES DE GIRARDOT CUNDINAMARCA</t>
  </si>
  <si>
    <t>JUAN DIEGO ALVIS COTES</t>
  </si>
  <si>
    <t>2021/09/20</t>
  </si>
  <si>
    <t>LUZ MARY SANDOVAL</t>
  </si>
  <si>
    <t>2021/12/05</t>
  </si>
  <si>
    <t>112 DE 2021</t>
  </si>
  <si>
    <t>REALIZAR LAS OBRAS DE MANTENIMIENTO DE LA CUBIERTAS Y TERRAZAS DEL PALACIO DE JUSTICIA ALFONSO REYES ECHANDÍA DE BOGOTA</t>
  </si>
  <si>
    <t>UNION TEMPORAL ARE</t>
  </si>
  <si>
    <t>2021/09/07</t>
  </si>
  <si>
    <t>CONSORCIO SUPERIOR</t>
  </si>
  <si>
    <t>115 DE 2021</t>
  </si>
  <si>
    <t>2021/09/08</t>
  </si>
  <si>
    <t>ESTRUCTURAR Y DISEÑAR EL PLAN ANTICORRUPCIÓN Y ATENCIÓN AL CIUDADANO PARA LA RAMAJUDICIAL CONFORME AL ORDENAMIENTO JURÍDICO VIGENTE.</t>
  </si>
  <si>
    <t>CONSORCIO DEPIN 002-2021</t>
  </si>
  <si>
    <t>2021/09/13</t>
  </si>
  <si>
    <t>GRACIELA ROMERO</t>
  </si>
  <si>
    <t>120 DE 2021</t>
  </si>
  <si>
    <t>ADQUISICIÓN DE SERVICIOS, ELEMENTOS Y RECURSOS PARA CENTROS DE DATOS PROPIOS DE LARAMA JUDICIAL, QUE INCORPORA LA ADQUISICIÓN DE SERVICIOS DE SOPORTE TECNOLÓGICO DELSISTEMA DE COPIAS DE RESPALDO (BACKUP) Y LA AMPLIACIÓN DEL LICENCIAMIENTO PARA SUCOMPONENTE DE SOFTWARE.</t>
  </si>
  <si>
    <t>STP CONSULTORES SAS</t>
  </si>
  <si>
    <t>2021/09/28</t>
  </si>
  <si>
    <t>WILLIAM CRUZ FORERO</t>
  </si>
  <si>
    <t>2022/06/12</t>
  </si>
  <si>
    <t>121 DE 2021</t>
  </si>
  <si>
    <t>ADQUIRIR E INTEGRAR EQUIPOS TECNOLÓGICOS PARA LA REALIZACIÓN DE AUDIENCIAS; ENPARTICULAR, ELEMENTOS DE CAPTURA, PROCESAMIENTO Y REPRODUCCIÓN DE AUDIO Y VIDEO Y RELACIONADOS</t>
  </si>
  <si>
    <t>AV DESIGN COLOMBIA SAS</t>
  </si>
  <si>
    <t>2021/09/23</t>
  </si>
  <si>
    <t>CONSORCIO TECNOLOGIA 2021</t>
  </si>
  <si>
    <t>2021/10/06</t>
  </si>
  <si>
    <t>124 DE 2021</t>
  </si>
  <si>
    <t>ELABORAR EL INVENTARIO DOCUMENTAL EN ESTADO NATURAL PARA EXPEDIENTES DE LOS PROCESOSJUDICIALES, QUE SE ENCUENTRAN UBICADOS EN LA CIUDAD DE BOGOTÁ.</t>
  </si>
  <si>
    <t>GRUPO EMPRESARIAL SOLUCIONES CUATRO EN UNO SAS</t>
  </si>
  <si>
    <t>2021/10/01</t>
  </si>
  <si>
    <t>125 DE 2021</t>
  </si>
  <si>
    <t>DISEÑAR Y APLICAR LA ENCUESTA DE PERCEPCIÓN SOBRE EL SERVICIO DE JUSTICIA POR JURISDICCIÓN,ESPECIALIDAD Y CON ENFOQUE TERRITORIAL.</t>
  </si>
  <si>
    <t>PROYECTAMOS COLOMBIA SAS</t>
  </si>
  <si>
    <t>LUIS ANTONIO SUAREZ ALBA</t>
  </si>
  <si>
    <t>2021/12/30</t>
  </si>
  <si>
    <t>128 DE 2021</t>
  </si>
  <si>
    <t>1 PRIMER VEZ</t>
  </si>
  <si>
    <t>PRESTAR LOS SERVICIOS PEDAGÓGICOS Y ACADÉMICOS PARA EL DISEÑO Y ESTRUCTURACIÓN CURRICULAR EN MODALIDAD E- LEARNING DE LOS PROGRAMAS, CURSOS Y MÓDULOS DE APRENDIZAJE AUTODIRIGIDO (MAA) QUE INTEGRAN EL PLAN DE FORMACIÓN DE LA RAMA JUDICIAL PARA LA VIGENCIA 2021</t>
  </si>
  <si>
    <t>UNIVERSIDAD MILITAR NUEVA GRANADA</t>
  </si>
  <si>
    <t>41 CUMPLIM+ PAGO D SALARIOS_PRESTAC SOC LEGALES</t>
  </si>
  <si>
    <t>132 DE 2021</t>
  </si>
  <si>
    <t>REALIZAR LA INTERVENTORIA INTEGRAL AL CONTGRATO DE ADQUISICION E INTEGRACION DE EQUIIPOS TECNOLOGICOS PARA LA REALIZACION DE AUDIENCIAS; EN PARTICULAR, ELEMENTOS DE CAPTURA, PROCESAMIENTO Y REPRODUCCIÓN DE AUDIO Y VIDEO Y RELACIONADOS.</t>
  </si>
  <si>
    <t>2021/10/07</t>
  </si>
  <si>
    <t>2022/08/06</t>
  </si>
  <si>
    <t>135 DE 2021</t>
  </si>
  <si>
    <t>2021/10/11</t>
  </si>
  <si>
    <t>CONSULTORÍA DE CALCULO Y DISEÑO DE INGENIERIA CONCEPTUAL Y BASICA DE LA RED CONTRA INCENDIOS Y SISTEMA DE DETECCIÓN DE INCENDIOS PARA EL PALACIO DE JUSTIIA DE BOGOTA “AFONSO REYES ECHANDIA”, SEDE ANEXA CALLE 72.</t>
  </si>
  <si>
    <t>AGNIS S A S</t>
  </si>
  <si>
    <t>2021/10/15</t>
  </si>
  <si>
    <t>NESTOR ABDOM MESA HERRERA</t>
  </si>
  <si>
    <t>136 DE 2021</t>
  </si>
  <si>
    <t>2021/10/14</t>
  </si>
  <si>
    <t>CONSTRUIR EL MÓDULO DE APRENDIZAJE TITULADO MEDIOS PROBATORIOS Y VALORACIÓN DE LA PRUEBA EN EL PROCEDIMIENTO CONTENCIOSO ADMINISTRATIVO CON CÓDIGO QR PARA LECTURA ONLINE DE CONFORMIDAD A LAS ESPECIFICACIONES CONTENIDAS EN EL ANEXO TÉCNICO, LOS ESTUDIOS PREVIOS, LOS FORMATOS Y PROCEDIMIENTOS ESTABLECIDOS POR LA ESCUELA JUDICIAL RODRIGO LARA BONILLA Y LAS DEMÁS ESTABLECIDAS POR EL CONSEJO</t>
  </si>
  <si>
    <t>GILBERTO AUGUSTO BLANCO ZUÑIGA</t>
  </si>
  <si>
    <t>2021/10/21</t>
  </si>
  <si>
    <t>2021/12/20</t>
  </si>
  <si>
    <t>139 DE 2021</t>
  </si>
  <si>
    <t>INTERVENTORIA TECNICA, AMBIENTAL, ADMINISTRATIVA, JURIDICA, FINANCIERA Y CONTABLE AL MANTENIMIENTO DE CUBIERTAS Y TERRAZAS DEL PALACIO DE JUSTICIA “ALFONSO REYES ECHANDIA” DE BOGOTA.</t>
  </si>
  <si>
    <t>CONSORCIO INTER CSJ 2021</t>
  </si>
  <si>
    <t>2021/10/25</t>
  </si>
  <si>
    <t>DANIEL MERCHAN CEPEDA</t>
  </si>
  <si>
    <t>141 DE 2021</t>
  </si>
  <si>
    <t>ADQUIRIR UTILES DE ESCRITORIO Y DE OFICINA CON DESTINO A LA RAMA JUDICIAL</t>
  </si>
  <si>
    <t>INSTITUCIONAL  STAR SERVICES LTDA</t>
  </si>
  <si>
    <t>2022/07/09</t>
  </si>
  <si>
    <t>144 DE 2021</t>
  </si>
  <si>
    <t>2021/10/26</t>
  </si>
  <si>
    <t>CONTRATAR LA INSCRIPCIÓN DE DIECISÉIS (16) EMPLEADOS JUDICIALES PARA PARTICIPAR EN EL VII CONGRESO DE COMPRA PÚBLICA / XVIII JORNADAS DE CONTRATACIÓN QUE SE LLEVARÁ A CABO LOS DÍAS 27 AL 29 DE OCTUBRE DE 2021, EN MODALIDAD PRESENCIAL Y VIRTUAL, DE CONFORMIDAD CON LAS ESPECIFICACIONES CONTENIDAS EN LOS ESTUDIOS PREVIOS Y LA INVITACIÓN ENVIADA POR LA UNIVERSIDAD DE LOS ANDES.</t>
  </si>
  <si>
    <t>UNIVERSIDAD DE LOS ANDES</t>
  </si>
  <si>
    <t>2021/11/15</t>
  </si>
  <si>
    <t>145 DE 2021</t>
  </si>
  <si>
    <t>SUMINISTRO TIQUETES AEREOS NACIONALES E INTERNACIONALES PARA LA RAMA JUDICIAL</t>
  </si>
  <si>
    <t>VIAJA POR EL MUNDO WEB / NICKISIX 360 S A S</t>
  </si>
  <si>
    <t>2021/11/03</t>
  </si>
  <si>
    <t>JUAN DE JESUS HERNANDEZ MARTINEZ</t>
  </si>
  <si>
    <t>148 DE 2021</t>
  </si>
  <si>
    <t>2021/10/27</t>
  </si>
  <si>
    <t>PRESTAR LOS SERVICIOS PARA DIAGNOSTICAR EL ESTADO ACTUAL DEL GOBIERNO  GESTION DE LA T&amp;I,  PROPONER N MODELO DE GOBIERNO DE TI PARA LA NACION  CONSEJO SUPERIOR DE LA JUDICATURA, QUE ESTE ALINEADO CON SU ESTRATEGIA</t>
  </si>
  <si>
    <t>LEVEL COLOMBIA S A S</t>
  </si>
  <si>
    <t>2021/11/04</t>
  </si>
  <si>
    <t>149 DE 2021</t>
  </si>
  <si>
    <t>2021/10/29</t>
  </si>
  <si>
    <t>ADQUISICION EQUIPO  TRANSPORTE MANUAL CON DESTINO A LA RAMA JUDICIAL</t>
  </si>
  <si>
    <t>FEC SUMINISTROS Y SERVICIOS S A S</t>
  </si>
  <si>
    <t>2021/11/28</t>
  </si>
  <si>
    <t>152 DE 2021</t>
  </si>
  <si>
    <t>2021/11/08</t>
  </si>
  <si>
    <t>CONSTRUIR UN MODULO SOBRE VALORACIÓN PROBATORIA EN MATERIA CIVIL Y COMERCIAL CONCODIGO QR PARA LECTURA ONLINE DE CONFORMIDAD A LAS ESPECIFICACIONES CONTENIDAS EN EL ANEXO TECNICO, LOS ESTUDIOS PREVIOS, LOS FORMATOS Y PROCEDIMIENTOS ESTABLECIDOS POR LA ESCUELA JUDICIAL RODRIGO LARA BONILLA Y LAS DEMAS ESTABLECIDAS POR EL CONSEJO SUPERIOR DE LA JUDICATURA.</t>
  </si>
  <si>
    <t>VICTOR MANUEL BERNAL CALLEJAS</t>
  </si>
  <si>
    <t>153 DE 2021</t>
  </si>
  <si>
    <t>2021/11/09</t>
  </si>
  <si>
    <t>REALIZAR LAS OBRAS DE CONSTRUCCIÓN DE LA SEDE DE LOS DESPACHOS JUDICIALES DE CHOCONTÁ – CUNDINAMARCA</t>
  </si>
  <si>
    <t>CONSORCIO ARQUITECTOS 2021</t>
  </si>
  <si>
    <t>42 CUMPLIM+ RESPONSAB EXTRACONTRACTUAL</t>
  </si>
  <si>
    <t>2021/11/10</t>
  </si>
  <si>
    <t>154 DE 2021</t>
  </si>
  <si>
    <t>PRESTAR LOS SERVICIOS DE APOYO A LA GESTIÓN EN LA DIVISIÓN DE ASUNTOS LABORALES DE LA UNIDAD DE RECURSOS HUMANOS, EN LA PROYECCIÓN Y TRÁMITES ADMINISTRATIVOS DE RESPUESTA A DERECHOS DE PETICIÓN Y RECURSOS DE AGOTAMIENTO DE LA VÍA ADMINISTRATIVA</t>
  </si>
  <si>
    <t>CARLOS JOSE MORA MAYORGA</t>
  </si>
  <si>
    <t>MARIA CLAUDIA DIAZ LOPEZ</t>
  </si>
  <si>
    <t>155 DE 2021</t>
  </si>
  <si>
    <t>PRESTAR LOS SERVICIOS PROFESIONALES DE ABOGADO EN LA DIVISIÓN DE ASUNTOS LABORALES DE LA UNIDAD DE RECURSOS HUMANOS, EN EL ADELANTAMIENTO DE TRÁMITES ADMINISTRATIVOS, PROYECCIÓN DE ACTOS ADMINISTRATIVOS EN TEMAS DE CARÁCTER SALARIAL Y PRESTACIONAL DE LA RAMA JUDICIAL, ASÍ COMO BÚSQUEDA EN BASE DE DATOS TALES COMO EKOGUI, SIGLO XXI, CONSULTA UNIFICADA, SIGOBIUS Y TABLAS DE EXCEL DE LA DIV</t>
  </si>
  <si>
    <t>LEIDI MARCELA ROBLES ROBLES</t>
  </si>
  <si>
    <t>156 DE 2021</t>
  </si>
  <si>
    <t>JOSE DOROTEO CANTILLO PABON</t>
  </si>
  <si>
    <t>157 DE 2021</t>
  </si>
  <si>
    <t>2021/11/05</t>
  </si>
  <si>
    <t>REALIZAR LA INTERVENTORÍA TÉCNICA, AMBIENTAL, ADMINISTRATIVA, JURÍDICA, FINANCIERA Y CONTABLE A LA CONSULTORÍA DE CÁLCULO Y DISEÑO DE INGENIERÍA CONCEPTUAL Y BÁSICA DE LA RED CONTRA INCENDIOS Y SISTEMA DE DETECCIÓN DE INCENDIOS PARA EL PALACIO DE JUSTICIA DE BOGOTÁ “ALFONSO REYES ECHANDÍA", SEDE ANEXA Y CALLE 72.</t>
  </si>
  <si>
    <t>158 DE 2021</t>
  </si>
  <si>
    <t>PRESTAR SERVICIOS PROFESIONALES ESPECIALIZADOS AL CONSEJO SUPERIOR DE LA JUDICATURA  EN  EL  TRÁMITE   DE  REVISIÓN  CONSTITUCIONAL  DE  LA  INICIATIVA  DE REFORMA DE LA LEY ESTATUTARIA DE ADMINISTRACIÓN DE JUSTICIA, PROYECTO DE LEY 295 DE 2020 CÁMARA ACUMULADO</t>
  </si>
  <si>
    <t>MARTHA CECILIA PAZ</t>
  </si>
  <si>
    <t>JOSE EDUARDO GOMEZ FIGUEREDO</t>
  </si>
  <si>
    <t>2021/12/17</t>
  </si>
  <si>
    <t>163 DE 2021</t>
  </si>
  <si>
    <t>2021/11/22</t>
  </si>
  <si>
    <t>REALIZAR LA REVISIÓN, ANÁLISIS ESTRUCTURAL Y DICTAMEN TÉCNICO QUE PERMITA DETERMINAR EL ESTADO ACTUAL DE LA ESTRUCTURA DE LA SEDE DE LAS SALAS DE AUDIENCIAS, UBICADA EN LA CALLE 6 NO. 3-03 NEIVA – HUILA.</t>
  </si>
  <si>
    <t>SOCIEDAD COLOMBIANA DE INGENIEROS</t>
  </si>
  <si>
    <t>JAICKSON CAMILO MORALES NOVOA</t>
  </si>
  <si>
    <t>164 DE 2021</t>
  </si>
  <si>
    <t>2021/11/19</t>
  </si>
  <si>
    <t>ADQUIRIR EL ANÁLISIS, DISEÑO Y LA HERRAMIENTA PARA IMPLEMENTAR LA CAPACIDAD PARA LA INTEROPERABILIDAD E INTEGRACIÓN DE SERVICIOS PARA LA RAMA JUDICIAL</t>
  </si>
  <si>
    <t>SOAIN SOFTWARE ASSOCIATES SAS</t>
  </si>
  <si>
    <t>166 DE 2021</t>
  </si>
  <si>
    <t>CONTRATAR LOS SERVICIOS ESPECIALIZADOS EN SEGURIDAD DE LA INFORMACIÓN PARA LA ACTUALIZACIÓN, IMPLEMENTACIÓN Y PUESTA EN MARCHA DEL SISTEMA DE GESTIÓN SEGURIDAD DE LA INFORMACIÓN PARA LA RAMA JUDICIAL, ESTABLECIENDO EL GOBIERNO, LAS POLÍTICAS, CONTROLES, PROCESOS Y PROCEDIMIENTOS DE SEGURIDAD EN COORDINACIÓN CON LOS GRUPOS INTERNOS DE LA RAMA JUDICIAL.</t>
  </si>
  <si>
    <t>UNION TEMPORAL CSJ SGSI CIBERSEGURIDAD</t>
  </si>
  <si>
    <t>168 DE 2021</t>
  </si>
  <si>
    <t>CONSTRUIR EL MODULO DE APRENDIZAJE SOBRE COMPETENCIAS LABORALES CON CODIGO QR PARA LECTURA ONLINE DE CONFORMIDAD A LAS ESPECIFICACIONES CONTENIDAS EN EL ANEXO TÉCNICO, LOS ESTUDIOS PREVIOS, LOS FORMATOS CONSTRUIR EL MODULO DE APRENDIZAJE SOBRE COMPETENCIAS LABORALES CON CODIGO QR PARA LECTURA ONLINE DE CONFORMIDAD A LAS ESPECIFICACIONES CONTENIDAS EN EL ANEXO TECNICO, LOS ESTUDIOS PREVIO</t>
  </si>
  <si>
    <t>PEDRO EUGENIO MEDELLIN TORRES</t>
  </si>
  <si>
    <t>169 DE 2021</t>
  </si>
  <si>
    <t>CONCEDER POR PARTE DEL ARRENDADOR AL ARRENDATARIO EL USO Y GOCE DEL PISO 9 DE  LA  TORRE  B  DEL  CENTRO  COMERCIAL  Y  FINANCIERO  AV.  CHILE,  UBICADO  EN CARRERA 10 NO. 72-33 DE LA CIUDAD DE BOGOTÁ CON UN ÁREA TOTAL DE 572 M2.</t>
  </si>
  <si>
    <t>HABITAT PROMOTORA INMOBILIARIA SAS</t>
  </si>
  <si>
    <t>170 DE 2021</t>
  </si>
  <si>
    <t>ADQUIRIR –CONTRATAR EL DISEÑO E IMPLEMENTACIÓN DEL SISTEMA DE GESTIÓN DELA CONTINUIDAD DEL NEGOCIO (SGCN / BCP) Y EL PLAN DE RECUPERACIÓN ANTE DESASTRES (DRP)1, ALINEADA A LA ESTRATEGIA DE GOBIERNO DIGITAL DE MIN TIC, Y SUMINISTRAR (PROVEER) UNA HERRAMIENTA PARA SOPORTAR EL SGCN CONFORME A  LAS  NECESIDADES  DE  LA  ENTIDAD  Y  A  LAS  BUENAS  PRÁCTICAS  VIGENTES, BASADO  EN  LAS  RECOME</t>
  </si>
  <si>
    <t>LOCKNET S A</t>
  </si>
  <si>
    <t>2021/11/23</t>
  </si>
  <si>
    <t>171 DE 2021</t>
  </si>
  <si>
    <t>2021/11/29</t>
  </si>
  <si>
    <t>CONCEDER POR PARTE DEL ARRENDADOR AL ARRENDATARIO EL USO Y GOCE DE LOS PISOS 3 AL 9 DEL EDIFICIO CASUR, INMUEBLE UBICADO EN LA CARRERA 7 NO 12B 27 DE LA CIUDAD DE BOGOTÁ CON UN ÁREA TOTAL DE 5091,30 M2.</t>
  </si>
  <si>
    <t>CAJA DE SUELDOS DE RETIRO DE LA POLICIA NACIONAL</t>
  </si>
  <si>
    <t>2021/12/01</t>
  </si>
  <si>
    <t>174 DE 2021</t>
  </si>
  <si>
    <t>2021/11/26</t>
  </si>
  <si>
    <t>REALIZAR LA INTERVENTORIA TECNICA, ADMINISTRATIVA, JURIDICA, FINANCIERA  Y CONTABLE A LAS OBRAS DE EJECUCIÓN DE LA FASE II PARA CONTINUAR CON LAS ADECUACIONES DEL EDIFICIO DE LA CALLE 72 No 7 - 96 DE LA CIUDAD DE BOGOTA</t>
  </si>
  <si>
    <t>CONSORCIO FASE II BIO 2C</t>
  </si>
  <si>
    <t>46 CUMPLIM+ ESTABIL_CALIDAD D OBRA+ PAGO D SALARIOS_PRESTAC SOC LEGALES</t>
  </si>
  <si>
    <t>175 DE 2021</t>
  </si>
  <si>
    <t>CONCEDER POR PARTE DEL ARRENDADOR AL ARRENDATARIO EL USO Y GOCE DEL INMUEBLE UBICADO EN LA CALLE 18 A NO 62-49 DE LA CIUDAD DE BOGOTÁ.    PARÁGRAFO: EL INMUEBLE OBJETO DEL CONTRATO SE IDENTIFICA CON LA MATRÍCULA INMOBILIARIA NO. 50C-970297 DE LA OFICINA DE REGISTRO DE INSTRUMENTOS PÚBLICOS DE BOGOTÁ, CÓDIGO CATASTRAL AAA0074SUCN Y LA DIRECCIÓN CATASTRAL CL 18A 62 49, SEGÚN CERTIFICADO DE</t>
  </si>
  <si>
    <t>MANUEL ANTONIO PIÑEROS  BOHORQUEZ</t>
  </si>
  <si>
    <t>CARLOS DAVID SARMIENTO CORTES</t>
  </si>
  <si>
    <t>2022/07/29</t>
  </si>
  <si>
    <t>176 DE 2021</t>
  </si>
  <si>
    <t>ADQUIRIR E INSTALAR UNIDADES ININTERRUMPIDAS DE POTENCIA – UPS PARA LA RAMA JUDICIAL A NIVEL NACIONAL”</t>
  </si>
  <si>
    <t>INVERSER LTDA INVERSIONES Y SERVICIOS</t>
  </si>
  <si>
    <t>HELIO RIGOBERTO SALAZAR CORREA</t>
  </si>
  <si>
    <t>2022/02/28</t>
  </si>
  <si>
    <t>179 DE 2021</t>
  </si>
  <si>
    <t>2021/12/09</t>
  </si>
  <si>
    <t>EJECUTAR LA FASE II ADECUACIONES DEL EDIFICIO DE LA CALLE 72 N° 7-96 DE LA CIUDAD DE BOGOTÁ.</t>
  </si>
  <si>
    <t>INTEROBRAS GR S A S</t>
  </si>
  <si>
    <t>2021/12/10</t>
  </si>
  <si>
    <t>181 DE 2021</t>
  </si>
  <si>
    <t>2021/12/03</t>
  </si>
  <si>
    <t>PRESTAR EL SERVICIO DE MANTENIMIENTO INTEGRAL PREVENTIVO Y CORRECTIVO DE LOS EQUIPOS HIDRÁULICOS, EYECTORES Y EL LAVADO DE TANQUES DE ALMACENAMIENTO DE AGUA POTABLE  Y POZOS  DEL PALACIO DE JUSTICIA ALFONSO REYES ECHANDIA, EDIFICIO SEDE DE LA DEAJ Y DEMÁS SEDES ANEXAS</t>
  </si>
  <si>
    <t>INGENIERIA DE BOMBAS Y PLANTAS SAS</t>
  </si>
  <si>
    <t>2021/12/16</t>
  </si>
  <si>
    <t>182 DE 2021</t>
  </si>
  <si>
    <t>2021/12/13</t>
  </si>
  <si>
    <t>REALIZAR UN ESTUDIO DE PERCEPCIÓN EN SERVIDORES JUDICIALES SOBRE EL ENFOQUE  DIFERENCIAL  DE  GÉNERO  DE  LA  RAMA  JUDICIAL  PARA  ABORDAR  LA  POLÍTICA  DE  EQUIDAD  DE GÉNERO Y ENFOQUE DIFERENCIAL, A PARTIR DE UNA ENCUESTA DE PERCEPCIÓN ENFOCADA A FUNCIONARIOS JUDICIALES   Y   SERVIDORES   JUDICIALES   CON   FUNCIONES   DE   SUSTANCIACIÓN   DE   LAS   DIFERENTES JURISDICCIONES Y ESPEC</t>
  </si>
  <si>
    <t>DATEXCO COMPANY S A</t>
  </si>
  <si>
    <t>2021/12/14</t>
  </si>
  <si>
    <t>CLAUDIA MARCELA DELGADILLO</t>
  </si>
  <si>
    <t>2022/05/15</t>
  </si>
  <si>
    <t>183 DE 2021</t>
  </si>
  <si>
    <t>REALIZAR LA REVISIÓN INDEPENDIENTE DE LOS DISEÑOS ESTRUCTURALES DE LAS SEDES  JUDICIALES  DE  CAUCASIA  (ANTIOQUIA),  MÁLAGA  (SANTANDER)  Y  SARAVENA  (ARAUCA)</t>
  </si>
  <si>
    <t>INGESISMICA CONSULTORIA Y CONSTRUCCION  SAS</t>
  </si>
  <si>
    <t>2021/12/15</t>
  </si>
  <si>
    <t>JUAN PERDOMO ALBORNOZ</t>
  </si>
  <si>
    <t>2022/05/31</t>
  </si>
  <si>
    <t>187 DE 2021</t>
  </si>
  <si>
    <t>PRESTAR LOS SERVICIOS PROFESIONALES INDEPENDIENTES DE CONSULTORÍA COMO ESPECIALISTA EN GESTIÓN DE CAMBIO Y COMUNICACIONES CON EL FIN DE ASESORAR, LIDERAR Y EJECUTAR LAS ACCIONES Y ACTIVIDADES DEFINIDAS PARA LA IMPLEMENTACIÓN DE BUENAS PRÁCTICAS DE GESTIÓN DEL CAMBIO, COMUNICACIONES Y DESARROLLO HUMANO ORGANIZACIONAL EN LOS PROCESOS QUE SE ADELANTEN EN EL MARCO DEL CONTRATO DE PRÉSTAMO BI</t>
  </si>
  <si>
    <t>ALEXANDER ALDANA GONZALEZ</t>
  </si>
  <si>
    <t>188 DE 2021</t>
  </si>
  <si>
    <t>PRESTAR LOS SERVICIOS PROFESIONALES INDEPENDIENTES DE CONSULTORÍA COMO ESPECIALISTA EN ADQUISICIONES CON EL FIN DE LIDERAR, GESTIONAR Y EJECUTAR LOS PROCESOS DE SELECCIÓN, CONTRATACIÓN Y DE GESTIÓN CONTRACTUAL EN EL MARCO DEL CONTRATO DE PRÉSTAMO BID 5283/OC-CO PARA FINANCIAR EL PROGRAMA DE TRANSFORMACIÓN DIGITAL DE LA JUSTICIA EN COLOMBIA.</t>
  </si>
  <si>
    <t>JOSÉ RODRIGO BERMÚDEZ CASTRO</t>
  </si>
  <si>
    <t>189 DE 2021</t>
  </si>
  <si>
    <t>PRESTAR LOS SERVICIOS PROFESIONALES INDEPENDIENTES DE CONSULTORÍA COMO ESPECIALISTA EN GESTIÓN Y TECNOLOGÍAS DE LA INFORMACIÓN CON EL FIN DE ASESORAR, LIDERAR Y EJECUTAR LAS ACCIONES Y ACTIVIDADES EN LOS PROCESOS DE SELECCIÓN QUE INVOLUCREN GESTIÓN Y TECNOLOGÍAS DE LA INFORMACIÓN PARA LOGRAR EL CUMPLIMIENTO DE LAS METAS E INDICADORES DEL PROGRAMA EN EL MARCO DEL CONTRATO DE PRÉSTAMO BID</t>
  </si>
  <si>
    <t>DIEGO FERNANDO ROCHA ARANGO</t>
  </si>
  <si>
    <t>190 DE 2021</t>
  </si>
  <si>
    <t>PRESTAR LOS SERVICIOS PROFESIONALES INDEPENDIENTES DE CONSULTORÍA COMO ESPECIALISTA FINANCIERO CON EL FIN DE LIDERAR, GESTIONAR Y EJECUTAR LOS PROCESOS FINANCIEROS-ADMINISTRATIVOS EN EL MARCO DEL CONTRATO DE PRÉSTAMO BID 5283 / OC-CO DE TRANSFORMACIÓN DIGITAL DE LA JUSTICIA EN COLOMBIA.</t>
  </si>
  <si>
    <t>DAHIANNA JURADO URREGO</t>
  </si>
  <si>
    <t>191 DE 2021</t>
  </si>
  <si>
    <t>PRESTAR EL SERVICIO ESPECIALIZADO DE ACTUALIZACIÓN, MANTENIMIENTO Y SOPORTE A USUARIOS DEL SISTEMA DE INFORMACIÓN ADMINISTRATIVO SICOF - MÓDULO INVENTARIOS-ACTIVOS FIJOS.</t>
  </si>
  <si>
    <t>ADA S.A.S</t>
  </si>
  <si>
    <t>2021/12/24</t>
  </si>
  <si>
    <t>2021/12/29</t>
  </si>
  <si>
    <t>193 DE 2021</t>
  </si>
  <si>
    <t>ACTUALIZACIÓN, ELABORACIÓN, VALIDACIÓN Y AJUSTES A LOS DISEÑOS ARQUITECTÓNICOS, ESTUDIOS TECNICOS Y PRESUPUESTO GENERAL DE OBRA, CONTRATACIÓN DE LA REVISIÓN INDEPENDIENTE DE LOS DISEÑOS ESTRUCTURALES Y OBTENCIÓN DE LA LICENCIA DE CONSTRUCCIÓN DE LA NUEVA TORRE DEL PALACIO DE JUSTICIA DE VALLEDUPAR - CESAR</t>
  </si>
  <si>
    <t>MC ARQUITECTOS SA</t>
  </si>
  <si>
    <t>2021/12/21</t>
  </si>
  <si>
    <t>JORGE ENRIQUE HERN??NDEZ BECERRA</t>
  </si>
  <si>
    <t>2022/06/20</t>
  </si>
  <si>
    <t>194 DE 2021</t>
  </si>
  <si>
    <t>SUMINISTRO E INSTALACIÓN DE DIVISIÓN EN VIDRIO TEMPLADO, SAMBLASTIADO CON PELÍCULA FROSTER SEGÚN DISEÑO, CON DESTINO AL CONSEJO DE ESTADO</t>
  </si>
  <si>
    <t>MOBIMUEBLES SAS</t>
  </si>
  <si>
    <t>NESTOR ABDON MESA HERRERA</t>
  </si>
  <si>
    <t>2021/12/23</t>
  </si>
  <si>
    <t>195 DE 2021</t>
  </si>
  <si>
    <t>REALIZAR LA INTERVENTORÍA TÉCNICA, ADMINISTRATIVA, JURÍDICA, FINANCIERA, CONTABLE Y AMBIENTAL AL CONTRATO DE OBRA PÚBLICA QUE RESULTE ADJUDICADO DE LA SELECCIÓN ABREVIADA - MENOR CUANTÍA, CUYO OBJETO ES: "ACTIVIDADES DE TERMINACIÓN DE EL DOVIO (VALLE DEL CAUCA)</t>
  </si>
  <si>
    <t>JESUS MANUEL ROMERO GARCIA</t>
  </si>
  <si>
    <t>MARIBEL  PEÑA  VILLAMIL</t>
  </si>
  <si>
    <t>196 DE 2021</t>
  </si>
  <si>
    <t>REALIZAR UN ESTUDIO DE CARACTERIZACION DE LA DEMANDA Y OFERTA DE JUSTICIA ACTUAL QUE PERMITA IDENTIFICAR LOS DESEQUILIBRIOS EXISTENTES, CON BASE EN EL ANALISIS DE VARIABLES ENDOGENAS Y EXOGENAS QUE INCIDAN EN LA PRESTACION DEL SERVICIO DE JUSTICIA, Y DE ESTA MANERA CONTAR CON HERRAMIENTAS ADICIONALES PARA EL EJERCICIO DE LAS FUNCIONES CONSTITUCIONALES Y LEGALES DEL CONSEJO SUPERIOR DE LA</t>
  </si>
  <si>
    <t>CLAUDIA MARCELA DELGADILLO VARGAS</t>
  </si>
  <si>
    <t>199 DE 2021</t>
  </si>
  <si>
    <t>2021/12/27</t>
  </si>
  <si>
    <t>PRESTAR EL SERVICIO DE MANTENIMIENTO, AJUSTES Y SOPORTE SOBRE EL APLICATIVO DE COBRO COACTIVO.</t>
  </si>
  <si>
    <t>SCOSDA S.A.S.</t>
  </si>
  <si>
    <t>CARLOS FERNANDO THOMAS BENAVIDES</t>
  </si>
  <si>
    <t>201 DE 2021</t>
  </si>
  <si>
    <t>2021/12/28</t>
  </si>
  <si>
    <t>PRESTAR EL SERVICIO DE SOPORTE, MANTENIMIENTO Y ACTUALIZACIÓN DEL APLICATIVO DE FONDOS ESPECIALES.</t>
  </si>
  <si>
    <t>MIGUEL CUBILLOS MUNCA</t>
  </si>
  <si>
    <t>2022/07/24</t>
  </si>
  <si>
    <t>203 DE 2021</t>
  </si>
  <si>
    <t>EJECUTAR LA ADECUACIÓN DEL HALL PRINCIPAL DEL PISO 9 DEL PALACIO DE JUSTICIA “ALFONSO REYES ECHANDÍA” EN LA CIUDAD DE BOGOTÁ, D.C.</t>
  </si>
  <si>
    <t>CONSORCIO OBRAS SERPEC</t>
  </si>
  <si>
    <t>NESTOR ABDÓN MESA HERRERA</t>
  </si>
  <si>
    <t>2022/01/31</t>
  </si>
  <si>
    <t>204 DE 2021</t>
  </si>
  <si>
    <t>DETERMINAR LAS NECESIDADES DE LA RAMA JUDICIAL PARA LA ELABORACIÓN DEL PLAN SECTORIAL DE DESARROLLO DE LA RAMA JUDICIAL 2023 – 2026.</t>
  </si>
  <si>
    <t>RACIONALIZAR S AS</t>
  </si>
  <si>
    <t>205 DE 2021</t>
  </si>
  <si>
    <t>ADQUIRIR EL ANÁLISIS, DISEÑO, DESARROLLO E IMPLEMENTACIÓN DE UNA PLATAFORMA HORIZONTAL, DISTRIBUIDA, INTEROPERABLE, SEGURA, PRIVADA CON CADENA DE BLOQUES (BLOCKCHAIN)</t>
  </si>
  <si>
    <t>UNIÓN TEMPORAL BLOCKCHAIN CSJ 2021</t>
  </si>
  <si>
    <t>CARLOS ANDRÉS GÓMEZ GÓMEZ</t>
  </si>
  <si>
    <t>210 DE 2021</t>
  </si>
  <si>
    <t>REALIZAR ACTIVIDADES DE CONSTRUCCIÓN PARA LA TERMINACIÓN DE LA SEDE JUDICIAL EL DOVIO (VALLE DEL CAUCA)</t>
  </si>
  <si>
    <t>INMOBILIARIA Y CONSTRUCCIONES DE LA COSTA S.A.S.</t>
  </si>
  <si>
    <t>211 DE 2021</t>
  </si>
  <si>
    <t>REALIZAR LA INTERVENTORÍA INTEGRAL Y APOYO TÉCNICO A LA GESTIÓN, COORDINACIÓN Y SUPERVISIÓN DE LOS SERVICIOS DE TI DURANTE EL TIEMPO DE EJECUCIÓN DEL CONTRATO DE ADQUISICIÓN DE SERVICIOS DE CONECTIVIDAD (REDES WAN).</t>
  </si>
  <si>
    <t>C &amp; M CONSULTORES SAS</t>
  </si>
  <si>
    <t>MANUEL MARTIN DE LA HOZ DOMINGUEZ</t>
  </si>
  <si>
    <t>212 DE 2021</t>
  </si>
  <si>
    <t>PRESTAR LOS SERVICIOS ESPECIALIZADOS PARA REALIZAR EL ANÁLISIS, DISEÑO, DESARROLLO E IMPLEMENTACIÓN DE APLICACIONES DE ANALÍTICA DE DATOS, CHATBOTS, ASISTENTES VIRTUALES, BOTS Y PLATAFORMA DE RECUPERACIÓN DE INFORMACIÓN JURISPRUDENCIAL, RELATORÍAS Y CONTENIDOS JURÍDICOS, PARA EL MEJORAMIENTO DEL SERVICIO Y ACCESO A LA JUSTICIA.</t>
  </si>
  <si>
    <t>UNIÓN TEMPORAL JUSTICIA ANALÍTICA 2021</t>
  </si>
  <si>
    <t>213 DE 2021</t>
  </si>
  <si>
    <t>REALIZAR LA INTERVENTORÍA TÉCNICA, ADMINISTRATIVA, JURÍDICA, FINANCIERA, CONTABLE Y AMBIENTAL, A LA CONSTRUCCIÓN DE LA SEDE DE LOS DESPACHOS JUDICIALES DE CHOCONTÁ – CUNDINAMARCA.</t>
  </si>
  <si>
    <t>ANGELA LORENA TEJEIRO BUSTAMANTE</t>
  </si>
  <si>
    <t>2022/10/28</t>
  </si>
  <si>
    <t>214 DE 2021</t>
  </si>
  <si>
    <t>DISEÑAR E IMPLEMENTAR UN OBSERVATORIO PARA EL MONITOREO Y EVALUACIÓN DEL IMPACTO DE LA LEY 2080 DE 2021.</t>
  </si>
  <si>
    <t>CONSORCIO CEJ-INVESCOR 003</t>
  </si>
  <si>
    <t>215 DE 2021</t>
  </si>
  <si>
    <t>ADQUIRIR ELEMENTOS Y EQUIPOS DE OFICINA PARA 166 PUESTOS DE TRABAJO CON DESTINO AL CONSEJO DE ESTADO.</t>
  </si>
  <si>
    <t>MODULARES ELYOS SAS</t>
  </si>
  <si>
    <t>001 de 2022</t>
  </si>
  <si>
    <t>PRESTAR  LOS  SERVICIOS  PROFESIONALES  ESPECIALIZADOS  EN  EL  DESPACHO  DEL DIRECTOR  EJECUTIVO  DE  ADMINISTRACIÓN  JUDICIAL,  EN  ASUNTOS  QUE  LE  SEAN ASIGNADOS</t>
  </si>
  <si>
    <t>MARITZA POMARES QUIMBAYA</t>
  </si>
  <si>
    <t>002 de 2022</t>
  </si>
  <si>
    <t>2022/01/05</t>
  </si>
  <si>
    <t>PRESTAR LOS SERVICIOS PROFESIONALES AL DESPACHO DEL DIRECTOR EJECUTIVO DE ADMINISTRACIÓN JUDICIAL, EN LOS ASUNTOS JURÍDICOS,ADMINISTRATIVOS Y DISCIPLINARIOS QUE LE SEAN ASIGNADOS</t>
  </si>
  <si>
    <t>2022/12/04</t>
  </si>
  <si>
    <t>003 de 2022</t>
  </si>
  <si>
    <t>2022/01/18</t>
  </si>
  <si>
    <t>PRESTAR SERVICIOS PROFESIONALES EN LA UNIDAD DE PLANEACIÓN APOYANDO LA GESTIÓN DE LAS ACTIVIDADES RELACIONADAS CON LA PROGRAMACIÓN PRESUPUESTAL DE LOS GASTOS DE FUNCIONAMIENTO DE LA RAMA JUDICIAL</t>
  </si>
  <si>
    <t>ISAIAS HERNAN CONTRERAS NIETO</t>
  </si>
  <si>
    <t>MARIA FRANZA LOPEZ BUITRAGO</t>
  </si>
  <si>
    <t>2022/12/17</t>
  </si>
  <si>
    <t>004 de 2022</t>
  </si>
  <si>
    <t>2022/01/19</t>
  </si>
  <si>
    <t>PRESTAR LOS SERVICIOS PROFESIONALES A LA UNIDAD DE PLANEACIÓN DE LA DIRECCIÓN EJECUTIVA DE ADMINISTRACIÓN JUDICIAL, PARA APOYAR EL ANÁLISIS Y EJERCICIO DE ASISTENCIA METODOLÓGICA Y TÉCNICA, PARA LA ACTUALIZACIÓN, FORMULACIÓN DE PROYECTOS DE INVERSIÓN DE LA RAMA JUDICIAL EN EL MARCO DE LOS LINEAMIENTOS DE POLÍTICA DE MEDIANO Y LARGO PLAZO; EN EL SEGUIMIENTO DEL PLAN OPERATIVO ANUAL DE INV</t>
  </si>
  <si>
    <t>SILVIA JOHANNA MORAES SAAVEDRA</t>
  </si>
  <si>
    <t>2022/12/18</t>
  </si>
  <si>
    <t>005 de 2022</t>
  </si>
  <si>
    <t>PRESTAR LOS SERVICIOS PROFESIONALES DE INGENIERO DE SISTEMAS EN LA COORDINACIÓN DEL GRUPO DE GESTIÓN DE PROYECTOS ESPECIALES DE LA DIRECCIÓN EJECUTIVA DE ADMINISTRACIÓN JUDICIAL.</t>
  </si>
  <si>
    <t>CARLOS ARIEL USEDA GOMEZ</t>
  </si>
  <si>
    <t>2022/12/30</t>
  </si>
  <si>
    <t>006 de 2022</t>
  </si>
  <si>
    <t>PRESTAR SERVICIOS PROFESIONALES EN LA DIVISIÓN DE ESTRUCTURACIÓN DE COMPRAS PÚBLICAS, PARA APOYAR PROCESOS DE CONTRATACIÓN DESDE LA PERSPECTIVA FINANCIERA.</t>
  </si>
  <si>
    <t>LUISA FERNANDA LORA NAVARRO</t>
  </si>
  <si>
    <t>GABRIEL JACOB PATERNINA ROJAS</t>
  </si>
  <si>
    <t>2022/01/20</t>
  </si>
  <si>
    <t>007 de 2022</t>
  </si>
  <si>
    <t>PRESTAR SERVICIOS PROFESIONALES DE ABOGADO ESPECIALIZADO Y ALTO EXPERTO EN DERECHO PENAL, PARA LA REPRESENTACIÓN JUDICIAL DE LA RAMA JUDICIAL, EN PROCESOS PENALES DE GRAN IMPORTANCIA, IMPACTO O COMPLEJIDAD, Y PARA LA ASESORÍA EN ASUNTOS PENALES QUE REQUIERA LA ENTIDAD</t>
  </si>
  <si>
    <t>FRANCISCO BERNATE OCHOA</t>
  </si>
  <si>
    <t>CESAR AUGUSTO MEJIA RAMIREZ</t>
  </si>
  <si>
    <t>008 de 2022</t>
  </si>
  <si>
    <t>PRESTAR LOS SERVICIOS PROFESIONALES EN MATERIA ADMINISTRATIVA Y FINANCIERA A LA UNIDAD DE INFRAESTRUCTURA FÍSICA DE LA DIRECCIÓN EJECUTIVA DE ADMINISTRACIÓN JUDICIAL.</t>
  </si>
  <si>
    <t>JOHANNA MARCELA MALAVER RAMÍREZ</t>
  </si>
  <si>
    <t>FABIO GERMAN PAZ FRANCO</t>
  </si>
  <si>
    <t>009 de 2022</t>
  </si>
  <si>
    <t>PRESTAR LOS SERVICIOS PROFESIONALES DE ADMINISTRADOR DE EMPRESAS EN EL GRUPO DE GESTIÓN DE PROYECTOS ESPECIALES DE LA DIRECCIÓN EJECUTIVA DE ADMINISTRACIÓN JUDICIAL COMO ESPECIALISTA EN GESTIÓN DEL CAMBIO</t>
  </si>
  <si>
    <t>AUGUSTO RAFAEL GUTIERREZ RIVERA</t>
  </si>
  <si>
    <t>010 de 2022</t>
  </si>
  <si>
    <t>PRESTAR LOS SERVICIOS PROFESIONALES EN EL GRUPO DE GESTIÓN DE PROYECTOS ESPECIALES DE LA DIRECCIÓN EJECUTIVA DE ADMINISTRACIÓN JUDICIAL, COMO ESPECIALISTA RAMA JUDICIAL</t>
  </si>
  <si>
    <t>JUAN MANUEL CARO GONZÁLEZ</t>
  </si>
  <si>
    <t>2022/01/21</t>
  </si>
  <si>
    <t>011 de 2022</t>
  </si>
  <si>
    <t>PRESTAR LOS SERVICIOS PROFESIONALES DE ABOGADA EN EL GRUPO DE GESTIÓN DE PROYECTOS ESPECIALES DE LA DIRECCIÓN EJECUTIVA DE ADMINISTRACIÓN JUDICIAL, COMO ESPECIALISTA EN DERECHO</t>
  </si>
  <si>
    <t>ESPERANZA ANDREA AYALA QUINTANA</t>
  </si>
  <si>
    <t>012 de 2022</t>
  </si>
  <si>
    <t>PRESTAR LOS SERVICIOS PROFESIONALES EN EL GRUPO DE GESTIÓN DE PROYECTOS ESPECIALES DE LA DIRECCIÓN EJECUTIVA DE ADMINISTRACIÓN JUDICIAL, COMO ESPECIALISTA EN SEGUIMIENTO Y MONITOREO</t>
  </si>
  <si>
    <t>ANA YANETH GONZALZ RAMIREZ</t>
  </si>
  <si>
    <t>013 de 2022</t>
  </si>
  <si>
    <t>PRESTAR SERVICIOS PROFESIONALES DE ASESORÍA Y ACOMPAÑAMIENTO A LA DIRECCIÓN EJECUTIVA DE ADMINISTRACIÓN JUDICIAL  Y A LA UNIDAD DE RECURSOS HUMANOS DE LA DEAJ- CONSEJO SUPERIOR DE LA JUDICATURA, EN ACTIVIDADES RELACIONADAS CON FUNCIÓN PUBLICA Y LA GESTIÓN DE RECURSOS HUMANOS, CON ÉNFASIS EN EL MODELO ORGANIZACIONAL DE LA GESTIÓN INSTITUCIONAL</t>
  </si>
  <si>
    <t>ELIZABETH CRISTINA RODRIGUEZ TAYLOR</t>
  </si>
  <si>
    <t>2022/07/20</t>
  </si>
  <si>
    <t>014 de 2022</t>
  </si>
  <si>
    <t>PRESTAR LOS SERVICIOS PROFESIONALES DE INGENIERO ELECTRÓNICO EN EL GRUPO ESTRATÉGICO DE PROYECTOS DEL CONSEJO SUPERIOR DE LA JUDICATURA EN EL ROL DE ESPECIALISTA EN TRANSFORMACIÓN DIGITAL.</t>
  </si>
  <si>
    <t>JUAN MANUEL MORENO ABELLO</t>
  </si>
  <si>
    <t>015 de 2022</t>
  </si>
  <si>
    <t>PRESTAR SERVICIOS PROFESIONALES DE ABOGADO EN LA UNIDAD DE COMPRAS PÚBLICAS PARA SUSTANCIAR LAS ACTUACIONES ADMINISTRATIVAS CONTRACTUALES Y APOYAR LA GESTIÓN CONTRACTUAL Y POSTCONTRACTUAL</t>
  </si>
  <si>
    <t>ISABEL CRISTINA JARAMILLO ALZATE</t>
  </si>
  <si>
    <t>ANDRES FELIPE DUQUE GRAJALES</t>
  </si>
  <si>
    <t>2022/01/24</t>
  </si>
  <si>
    <t>016 de 2022</t>
  </si>
  <si>
    <t>PRESTAR LOS SERVICIOS PROFESIONALES EN EL GRUPO DE GESTIÓN DE PROYECTOS ESPECIALES DE LA DIRECCIÓN EJECUTIVA DE ADMINISTRACIÓN JUDICIAL, COMO ESPECIALISTA EN TECNOLOGÍAS DE LA INFORMACIÓN Y LAS TELECOMUNICACIONES</t>
  </si>
  <si>
    <t>RAUL ERNESTO PERILLA FORERO</t>
  </si>
  <si>
    <t>017 de 2022</t>
  </si>
  <si>
    <t>PRESTAR LOS SERVICIOS PROFESIONALES DE INGENIERO DE SISTEMAS EN LA COORDINACIÓN DEL GRUPO ESTRATÉGICO DE PROYECTOS DEL CONSEJO SUPERIOR DE LA JUDICATURA-CSJ</t>
  </si>
  <si>
    <t>2022/12/20</t>
  </si>
  <si>
    <t>018 de 2022</t>
  </si>
  <si>
    <t>2022/12/23</t>
  </si>
  <si>
    <t>019 de 2022</t>
  </si>
  <si>
    <t>FRANCISCO JAVIER GONZÁLEZ MÉNDEZ</t>
  </si>
  <si>
    <t>020 de 2022</t>
  </si>
  <si>
    <t>2022/01/25</t>
  </si>
  <si>
    <t>Prestar los servicios profesionales independientes de Consultoría como Gerente del Programa, encargado de las funciones de lagerencia, con el fin de asesorar, liderar y ejecutar las acciones y actividades del Programa de Transformación Digital de la Justicia enColombia, contrato de préstamo BID 5283-OC/CO</t>
  </si>
  <si>
    <t>ADRIANA HERRERA BELTRAN</t>
  </si>
  <si>
    <t>2022/01/26</t>
  </si>
  <si>
    <t>021 de 2022</t>
  </si>
  <si>
    <t>Prestar los servicios profesionales independientes de Consultoría como Especialista en Gestión de Cambio y Comunicaciones con el fin de asesorar, liderar y ejecutar las acciones y actividades definidas para la implementación de buenas prácticas de gestión del cambio, comunicaciones y desarrollo humano organizacional en los procesos que se adelanten en el marco del Contrato de Préstamo BI</t>
  </si>
  <si>
    <t>022 de 2022</t>
  </si>
  <si>
    <t>Prestar los servicios profesionales independientes de Consultoría como Especialista en Gestión y Tecnologías de la Información con el fin de asesorar, liderar y ejecutar las  acciones y actividades en los procesos de selección que involucren gestión y tecnologías de la información para lograr el cumplimiento de las metas e indicadores del programa en el marco de los objetivos planteados</t>
  </si>
  <si>
    <t>2022/12/24</t>
  </si>
  <si>
    <t>023 de 2022</t>
  </si>
  <si>
    <t>Prestar los servicios profesionales de comunicador social y periodista en el Consejo Superior de la Judicatura para realizar una asesoría especializada en la realización de actividades de comunicación por parte de la Corporación con miras a mejorar el impacto de la divulgación de la gestión que se realiza del Gobierno y Administración de la Rama Judicial.</t>
  </si>
  <si>
    <t>JOHN PORTELA ARDILA</t>
  </si>
  <si>
    <t>JAINNE ESMERALDA ROZO GUERRERO</t>
  </si>
  <si>
    <t>2022/07/25</t>
  </si>
  <si>
    <t>024 de 2022</t>
  </si>
  <si>
    <t>Prestar los servicios profesionales independientes de Consultoría como Especialista Financiero con el fin de liderar, gestionar y ejecutar los procesos financiero-administrativos en el marco del Contrato de Préstamo BID 5283/OC-CO de Transformación Digital de la Justicia en Colombia.</t>
  </si>
  <si>
    <t>DAHIANA JURADO URREGO</t>
  </si>
  <si>
    <t>2022/12/25</t>
  </si>
  <si>
    <t>025 de 2022</t>
  </si>
  <si>
    <t>Prestar los servicios profesionales de Contador Público con especialización en materia tributaria, en la División de Contabilidad de la Unidad de Presupuesto de la Dirección Ejecutiva de Administración Judicial</t>
  </si>
  <si>
    <t>MARYORIE CUBIDES</t>
  </si>
  <si>
    <t>DORA MERCEDES RINCÓN SÁNCHEZ</t>
  </si>
  <si>
    <t>2022/08/31</t>
  </si>
  <si>
    <t>026 de 2022</t>
  </si>
  <si>
    <t>Prestar los servicios profesionales independientes de Consultoría como Especialista en Adquisiciones con el fin de liderar, gestionar y ejecutar los procesos de selección, contratación y de gestión contractual en el marco del Contrato de Préstamo BID 5283/OC-CO de Transformación Digital de la Justicia en Colombia</t>
  </si>
  <si>
    <t>JOSÉ RODRIGO BERMUDEZ CASTRO</t>
  </si>
  <si>
    <t>027 de 2022</t>
  </si>
  <si>
    <t>Prestar los servicios profesionales a la Unidad de Planeación de la Dirección Ejecutiva de Administración Judicial, para el despliegue del mapa estratégico, instrumento del Balanced Scorecard como herramienta de planeación y gestión estratégica de la DEAJ hacia las Unidades y Grupos de Proyectos Especiales.</t>
  </si>
  <si>
    <t>ERNESTO MUÑOZ GARZON</t>
  </si>
  <si>
    <t>MARIA CRISTINA MUÑOZ HERNÁNDEZ</t>
  </si>
  <si>
    <t>2022/09/24</t>
  </si>
  <si>
    <t>028 de 2022</t>
  </si>
  <si>
    <t>Prestar los servicios profesionales a la Unidad de Planeación de la Dirección Ejecutiva de Administración Judicial en eldespliegue del Balanced Scorecard como herramienta de evaluación desde la DEAJ hacia las Unidades y Grupos deProyectos Especiales.</t>
  </si>
  <si>
    <t>JULIO CESAR OSORIO MENDOZA</t>
  </si>
  <si>
    <t>029 de 2022</t>
  </si>
  <si>
    <t>Prestar los servicios profesionales para apoyar el seguimiento y control de la adquisición de elementos tecnológicos y losservicios de audiencias</t>
  </si>
  <si>
    <t>DANIELA CARRILLO AVILA</t>
  </si>
  <si>
    <t>030 de 2022</t>
  </si>
  <si>
    <t>Prestar los servicios profesionales de apoyo a la supervisión funcional del contrato 149 de 2019, en las etapas contractual y poscontractual.</t>
  </si>
  <si>
    <t>SANDRA MILENA ÁLVAREZ ABRIL</t>
  </si>
  <si>
    <t>NELSON ORLANDO JIMÉNEZ PEÑA</t>
  </si>
  <si>
    <t>031 de 2022</t>
  </si>
  <si>
    <t>Prestar los servicios profesionales de Contador Público en la División de Asuntos Laborales de la Unidad de Recursos Humanos.</t>
  </si>
  <si>
    <t>CAMILO ANDRÉS MORENO BRAVO</t>
  </si>
  <si>
    <t>MARÍA CLAUDIA DIAZ LÓPEZ</t>
  </si>
  <si>
    <t>032 de 2022</t>
  </si>
  <si>
    <t>Prestar los servicios profesionales como ingeniera electrónica, para apoyar la formulación, seguimiento y verificación de la adquisición de hardware y/o la prestación de los servicios de comunicaciones y centros de datos, incluyendo el apoyo a las supervisiones relacionadas.</t>
  </si>
  <si>
    <t>AURA CRISTINA HERRERA ARDILA</t>
  </si>
  <si>
    <t>033 de 2022</t>
  </si>
  <si>
    <t>Prestar los servicios profesionales como ingeniero civil a la Unidad de Infraestructura Física de la Dirección Ejecutiva de Administración Judicial.</t>
  </si>
  <si>
    <t>CRISTIAN MARCELO TRIANA ZAMBRANO</t>
  </si>
  <si>
    <t>YEISSON EDUARDO GÓMEZ SUÁREZ</t>
  </si>
  <si>
    <t>034 de 2022</t>
  </si>
  <si>
    <t>Prestar los servicios profesionales de abogado para la proyección de actos administrativos en la División de Asuntos Laborales de la Unidad de Recursos Humanos.</t>
  </si>
  <si>
    <t>JOSÉ DOROTEO CANTILLO PABÓN</t>
  </si>
  <si>
    <t>035 de 2022</t>
  </si>
  <si>
    <t>Prestar los servicios profesionales de abogado para la proyección de actos administrativos en la División de AsuntosLaborales de la Unidad de Recursos Humanos.</t>
  </si>
  <si>
    <t>MONICA MARIA PINEDA CELIS</t>
  </si>
  <si>
    <t>036 de 2022</t>
  </si>
  <si>
    <t>Prestar los servicios de apoyo en el soporte funcional al aplicativo de nómina y módulos complementarios a nivel nacional.</t>
  </si>
  <si>
    <t>ANNY JOHANNA MARTINEZ QUINCHE</t>
  </si>
  <si>
    <t>037 de 2022</t>
  </si>
  <si>
    <t>Prestar los servicios de apoyo a la gestión en la División de Asuntos Laborales de la Unidad de Recursos Humanos</t>
  </si>
  <si>
    <t>CARLOS JOSÉ MORA MAYORGA</t>
  </si>
  <si>
    <t>038 de 2022</t>
  </si>
  <si>
    <t>Prestar los servicios profesionales como ingeniero a la Unidad de Infraestructura Física de la Dirección Ejecutiva de Administración Judicial</t>
  </si>
  <si>
    <t>CAMILA ANDREA RAMOS MEDINA</t>
  </si>
  <si>
    <t>039 de 2022</t>
  </si>
  <si>
    <t>CLAUDIA MILENA RAMIREZ HERNANDEZ</t>
  </si>
  <si>
    <t>040 de 2022</t>
  </si>
  <si>
    <t>Prestar los servicios de apoyo técnico en la implementación de las soluciones informáticas en la División de Infraestructura de Software de la Unidad de Informática.</t>
  </si>
  <si>
    <t>JORGE ELIECER PACHON BALLEN</t>
  </si>
  <si>
    <t>2022/01/28</t>
  </si>
  <si>
    <t>041 de 2022</t>
  </si>
  <si>
    <t>Prestar los servicios de apoyo a la gestión en la División de Asuntos Laborales de la Unidad de Recursos Humanos.</t>
  </si>
  <si>
    <t>BRAYAM CAMILO GALLEGO RAMÍREZ</t>
  </si>
  <si>
    <t>042 de 2022</t>
  </si>
  <si>
    <t>HEYDI CAROLINA MORENO DIAZ</t>
  </si>
  <si>
    <t>043 de 2022</t>
  </si>
  <si>
    <t>MAURICIO MELO OVALLE</t>
  </si>
  <si>
    <t>2022/07/27</t>
  </si>
  <si>
    <t>044 de 2022</t>
  </si>
  <si>
    <t>Prestar servicios profesionales de abogado en la Unidad de Compras Públicas.</t>
  </si>
  <si>
    <t>DIEGO ALEXIS SANCHEZ RODRIGUEZ</t>
  </si>
  <si>
    <t>045 de 2022</t>
  </si>
  <si>
    <t>Prestar los servicios profesionales como Arquitecto a la División de Estructuración de Compras Públicas - Unidad de Compras Públicas de la Dirección Ejecutiva de Administración Judicial.</t>
  </si>
  <si>
    <t>CARLOS JULIO PERILLA JIMENO</t>
  </si>
  <si>
    <t>046 de 2022</t>
  </si>
  <si>
    <t>CRISTIAN ALEXIS CADAVID CASTAÑEDA</t>
  </si>
  <si>
    <t>2022/01/27</t>
  </si>
  <si>
    <t>2022/07/26</t>
  </si>
  <si>
    <t>047 de 2022</t>
  </si>
  <si>
    <t>Prestar los servicios profesionales como Arquitecto a la Unidad de Infraestructura Física de la Dirección Ejecutiva de Administración Judicial</t>
  </si>
  <si>
    <t>JAVIER CAMILO ABELLA CASTILLO</t>
  </si>
  <si>
    <t>048 de 2022</t>
  </si>
  <si>
    <t>Prestar los servicios profesionales como ingeniero para apoyar la ejecución y seguimiento en los contratos de TI de la Unidad de Informática.</t>
  </si>
  <si>
    <t>JAIME ALBERTO CUEVAS MALDONADO</t>
  </si>
  <si>
    <t>049 de 2022</t>
  </si>
  <si>
    <t>Prestar los servicios de apoyo para la gestión de derechos de petición, tutelas y trámites de contratos de la División de Infraestructura de Software.</t>
  </si>
  <si>
    <t>JAIRO ANTONIO OSPINA RODRÍGUEZ</t>
  </si>
  <si>
    <t>050 de 2022</t>
  </si>
  <si>
    <t>Prestar los servicios profesionales de asesoría y acompañamiento a la gestión en la Unidad de Planeación de la Dirección Ejecutiva de Administración Judicial.</t>
  </si>
  <si>
    <t>RICARDO MOLINA</t>
  </si>
  <si>
    <t>051 de 2022</t>
  </si>
  <si>
    <t>Prestar los servicios de apoyo en el soporte funcional al aplicativo de nómina y módulos complementarios a nivel nacional</t>
  </si>
  <si>
    <t>ANGIE GERALDINE BAUTISTA RUIZ</t>
  </si>
  <si>
    <t>052 de 2022</t>
  </si>
  <si>
    <t>Prestar los servicios profesionales de Ingeniero Industrial en el Consejo Superior de la Judicatura como Analista de Datos del Grupo Estratégico de Proyectos.</t>
  </si>
  <si>
    <t>LUIS ALFONSO FERNÁNDEZ MORENO</t>
  </si>
  <si>
    <t>2022/12/26</t>
  </si>
  <si>
    <t>053 de 2022</t>
  </si>
  <si>
    <t>LEIDY STEPHANIA GARCIA CORREDOR</t>
  </si>
  <si>
    <t>054 de 2022</t>
  </si>
  <si>
    <t>BRIDGET CAMILA CASTAÑEDA ACERO</t>
  </si>
  <si>
    <t>055 de 2022</t>
  </si>
  <si>
    <t>Definición, construcción y validación del marco de referencia para la implementación del examen para ejercer la profesiónde abogado dispuesto en la Ley 1905 de 2018.</t>
  </si>
  <si>
    <t>INSTITUTO COLOMBIANO PARA LA EVALUACIÓN DE LA EDUCACIÓN - ICFES</t>
  </si>
  <si>
    <t>SANDY YANETH LÓPEZ PATARROYO</t>
  </si>
  <si>
    <t>2022/12/27</t>
  </si>
  <si>
    <t>056 de 2022</t>
  </si>
  <si>
    <t>Prestar asesoría y apoyo a los liquidadores del Grupo de Sentencias y Conciliaciones en temas contables y realizarliquidaciones de conciliaciones judiciales y mandamientos ejecutivos que el área de Procesos y Direcciones Seccionalessoliciten.</t>
  </si>
  <si>
    <t>SILVIA VALENZUELA VALVUENA</t>
  </si>
  <si>
    <t>JOSÉ RICARDO VARELA ACOSTA</t>
  </si>
  <si>
    <t>057 de 2022</t>
  </si>
  <si>
    <t>Prestar los servicios de apoyo a la gestión en el Grupo de Sentencias y Conciliaciones de la Unidad de Asistencia Legal en los procesos que se generen en virtud de la aplicación del Decreto 642 de 2020</t>
  </si>
  <si>
    <t>MARÍA ALEJANDRA LADRÓN DE GUEVARA LÓPEZ</t>
  </si>
  <si>
    <t>058 de 2022</t>
  </si>
  <si>
    <t>Prestar los servicios profesionales en el Grupo de Sentencias y Conciliaciones de la Unidad de Asistencia Legal en las actividades relacionadas con la revisión de la liquidación de Sentencias aplicables al Decreto 642 del 2020 a cargo de la Dirección Ejecutiva de Administración Judicial.</t>
  </si>
  <si>
    <t>MARTHA CECILIA RODRÍGUEZ MORA</t>
  </si>
  <si>
    <t>059 de 2022</t>
  </si>
  <si>
    <t>Prestar los servicios de apoyo a la gestión en el Grupo de Sentencias y Conciliaciones de la Unidad de Asistencia Legal en los procesos que se generen en virtud de la aplicación del Decreto 642 de 2020.</t>
  </si>
  <si>
    <t>FAIZULY DAIAN PACHECO ÁLVAREZ</t>
  </si>
  <si>
    <t>060 de 2022</t>
  </si>
  <si>
    <t>Conceder por parte del arrendador al arrendatario el uso y goce del Edificio AKL, ubicado en la Carrera 7 No. 17-64 de Bogotá, con 4.400 m2.</t>
  </si>
  <si>
    <t>62 S.A.S.</t>
  </si>
  <si>
    <t>2022/02/01</t>
  </si>
  <si>
    <t>061 de 2022</t>
  </si>
  <si>
    <t>Prestar los servicios profesionales en la División de Contabilidad de la Unidad de Presupuesto para gestionar el pago de sentencias.</t>
  </si>
  <si>
    <t>PATRICIA UBAQUE RODRÍGUEZ</t>
  </si>
  <si>
    <t>LILIANA AHUMADA DÍAZ</t>
  </si>
  <si>
    <t>062 de 2022</t>
  </si>
  <si>
    <t>Prestar servicios profesionales de abogado en la Unidad de Control Interno Disciplinario de la Dirección Ejecutiva deAdministración Judicial.</t>
  </si>
  <si>
    <t>JUAN PABLO SANCHEZ SANTIAGO</t>
  </si>
  <si>
    <t>CARLOS EDUARDO RIAÑO CÁRDENAS</t>
  </si>
  <si>
    <t>063 de 2022</t>
  </si>
  <si>
    <t>Prestar el servicio de suministro e instalación de componentes para puesta a punto de cuatro (4) ascensores de la Sede Judicial Soacha (Sector Terreros) Cundinamarca.</t>
  </si>
  <si>
    <t>GRUPO BRABANTE SAS</t>
  </si>
  <si>
    <t>2022/01/29</t>
  </si>
  <si>
    <t>2022/02/07</t>
  </si>
  <si>
    <t>064 de 2022</t>
  </si>
  <si>
    <t>LUCY MARIZOL LÓPEZ RODRÍGUEZ</t>
  </si>
  <si>
    <t>065 de 2022</t>
  </si>
  <si>
    <t>Prestar el servicio de suscripción al Diario Oficial y publicar en el mismo, los acuerdos, resoluciones y demás actos administrativos de carácter general que por su naturaleza requieren las Altas Cortes, la Comisión Nacional de Disciplina Judicial, la Comisión Interinstitucional de la Rama Judicial, el Consejo Superior de la Judicatura y la Dirección Ejecutiva de Administración Judicial.</t>
  </si>
  <si>
    <t>DIANA JAHEL BUITRAGO GARAVITO</t>
  </si>
  <si>
    <t>066 de 2022</t>
  </si>
  <si>
    <t>Prestar los servicios profesionales de abogado para la proyección de actos administrativos en la División de Asuntos Laborales de la Unidad de Recursos Humanos</t>
  </si>
  <si>
    <t>067 de 2022</t>
  </si>
  <si>
    <t>Prestar los servicios para el mantenimiento preventivo y reconfiguración de los equipos de aires acondicionados y de ventilación mecánica, ubicados en la Sede Judicial Soacha (Sector Terreros) Cundinamarca</t>
  </si>
  <si>
    <t>AIREFLEX DE COLOMBIA SAS</t>
  </si>
  <si>
    <t>2022/02/04</t>
  </si>
  <si>
    <t>068 de 2022</t>
  </si>
  <si>
    <t>Prestar el servicio de mantenimiento integral para los equipos de rayos X y los arcos detectores de metal existentes y en funcionamiento en el Palacio de Justicia "Alfonso Reyes Echandía" de Bogotá de la marca Smith Detection y el arco detector de metales existente y en funcionamiento en la Dirección Ejecutiva de Administración Judicial marca CEIA.</t>
  </si>
  <si>
    <t>DETECTA CORP S.A.</t>
  </si>
  <si>
    <t>NESTOR ANDRES SANCHEZ</t>
  </si>
  <si>
    <t>2022/02/08</t>
  </si>
  <si>
    <t>069 de 2022</t>
  </si>
  <si>
    <t>Prestar los servicios profesionales de seguridad y salud en el trabajo en la División de Seguridad y Bienestar Social de laUnidad de Recursos Humanos.</t>
  </si>
  <si>
    <t>SOFIA ISABELLA TARAZONA MURCIA</t>
  </si>
  <si>
    <t>MÓNICA CAROLINA PORRAS OTÁLORA</t>
  </si>
  <si>
    <t>070 de 2022</t>
  </si>
  <si>
    <t>Realizar la preproducción, producción y/o transmisión de contenidos audiovisuales multiplataforma que permita difundir diversos temas que sean considerados de interés de la Rama Judicial.</t>
  </si>
  <si>
    <t>RADIO TELEVISIÓN NACIONAL DE COLOMBIA RTVC</t>
  </si>
  <si>
    <t>JUAN DE JESÚS HERNÁNDEZ MARTÍNEZ</t>
  </si>
  <si>
    <t>071 de 2022</t>
  </si>
  <si>
    <t>Organización y estructuración digital de los expedientes en gestión para la Corte Suprema de Justicia en las salas Laboral, Penal, de Primera Instancia y Civil.</t>
  </si>
  <si>
    <t>RED COLOMBIANA DE INSTITUCIONES DE EDUCACION SUPERIOR - EDURED</t>
  </si>
  <si>
    <t>072 de 2022</t>
  </si>
  <si>
    <t>2022/03/16</t>
  </si>
  <si>
    <t>Realizar la construcción (Fase 1) correspondiente al Muro de Contención y Cerramiento Provisional en el edificio anexo al Palacio de Justicia de Neiva (Huila)</t>
  </si>
  <si>
    <t>GILBERTH SENDOYA SÁNCHEZ</t>
  </si>
  <si>
    <t>5 RESPONSABILIDAD EXTRACONTRACTUAL</t>
  </si>
  <si>
    <t>2022/03/22</t>
  </si>
  <si>
    <t>FERNANDO ALFONSO JIMENEZ GIL</t>
  </si>
  <si>
    <t>073 de 2022</t>
  </si>
  <si>
    <t>Prestar los servicios de Especialista en Planeación, Monitoreo y Evaluación con el fin de asesorar, liderar y ejecutar las acciones y actividades de planeación, monitoreo y evaluación del Programa de crédito 5283OC/CO de Transformación Digital de la Justicia en Colombia, apoyando la preparación de las herramientas de gestion y su implementacion.</t>
  </si>
  <si>
    <t>ANA CAROLINA RODRÍGUEZ RIVERO</t>
  </si>
  <si>
    <t>074 de 2022</t>
  </si>
  <si>
    <t>2022/03/25</t>
  </si>
  <si>
    <t>Prestar el servicio de atención de urgencias y emergencias médicas en sitio, para los servidores judiciales, contratistas, proveedores y usuarios en sedes del Nivel Central de la Rama Judicial</t>
  </si>
  <si>
    <t>COOMEVA EMERGENCIA MÉDICA SERVICIO DEAMBULANCIA PREPAGADA S.A.S.</t>
  </si>
  <si>
    <t>2022/03/29</t>
  </si>
  <si>
    <t>RAUL SILVA MARTA</t>
  </si>
  <si>
    <t>2022/03/30</t>
  </si>
  <si>
    <t>075 de 2022</t>
  </si>
  <si>
    <t>Adquirir  Certificados  Digitales de  Función  Pública  (Token)  con destino  a la  Dirección  Ejecutiva de Administración  Judicial  del  Consejo  Superior  de la Judicatura</t>
  </si>
  <si>
    <t>CAMERFIRMA COLOMBIA SAS</t>
  </si>
  <si>
    <t>2022/04/06</t>
  </si>
  <si>
    <t>077 DE 2022</t>
  </si>
  <si>
    <t>Contratarel servicio de elaboración e impresión de tarjetas profesionales de abogado.</t>
  </si>
  <si>
    <t>IDENTIFICACION PLASTICA S.A.S</t>
  </si>
  <si>
    <t>JAIME IVÁN BOCANEGRA VERGARA</t>
  </si>
  <si>
    <t>080 DE 2022</t>
  </si>
  <si>
    <t>Contratar la interventoría integral al contrato N° 193-2021 cuyo objeto conViVWe en: ³AcWXali]aciyn, elaboraciyn, Yalidaciyn \ ajXVWeV a los  diseños  arquitectónicos, estudios técnicos y presupuesto general de obra, contratación de la revisión independiente de los  diseños  estructurales  y  obtención  de  la  licencia  de  construcción  de  la  nueva  torre  del palacio de justicia de Valledupar ±CeVar ́</t>
  </si>
  <si>
    <t>LUIS FERNANDO CAICEDO TORRES</t>
  </si>
  <si>
    <t>JORGE ENRIQUE HERNANDEZ BECERRA</t>
  </si>
  <si>
    <t>081 DE 2022</t>
  </si>
  <si>
    <t>Apoyar a la Unidad Ejecutora (UEP) del Programa para la Transformación Digital de la Justicia en Colombia, contrato de préstamo 5283/OC-CO en los temas relacionados con la gestión administrativa.</t>
  </si>
  <si>
    <t>LILIAN JULIETH PULGARIN LARGO</t>
  </si>
  <si>
    <t>082 DE 2022</t>
  </si>
  <si>
    <t>Elaborar las TVD para las dependencias administrativas, corporaciones, despachos, oficinas y unidades judiciales cuyo Fondo Documental Acumulado es administrado por la Dirección Seccional de Administración Judicial de Bogotá.</t>
  </si>
  <si>
    <t>PROCESOS Y SERVICIOS S.A.S.</t>
  </si>
  <si>
    <t>084 DE 2022</t>
  </si>
  <si>
    <t>Realizar la construcción de la sede Judicial del municipio de Puerto Carreño (Vichada)</t>
  </si>
  <si>
    <t>BERMUDEZ SAS</t>
  </si>
  <si>
    <t>3 INTERVENTOR y SUPERVISOR</t>
  </si>
  <si>
    <t>Consorcio INGEALDEIC</t>
  </si>
  <si>
    <t>085 DE 2022</t>
  </si>
  <si>
    <t>Prestar el servicio de mantenimiento integral preventivo y correctivo, para los equipos y sistemas de seguridad instalados en el Palacio de Justicia “Alfonso Reyes Echandía” y sedes anexas en la ciudad de Bogotá D.C.</t>
  </si>
  <si>
    <t>CI COMERCIALIZADORA INTERNACIONAL SERVICIOS E INGENIERIA S.A.S</t>
  </si>
  <si>
    <t>087 DE 2022</t>
  </si>
  <si>
    <t>Certificar auditores en modelos de gestión, sistemas de gestión de calidad, seguridad y salud en el trabajo, seguridad informática, norma antisoborno, estructuras de alto nivel, articuladas a la NTC 6256:2021 y GTC 286:2021</t>
  </si>
  <si>
    <t xml:space="preserve">INSTITUTO COLOMBIANO DE NORMAS TÉCNICAS Y CERTIFICACIÓNICONTEC O ICONTEC O ICONTEC INTERNACIONAL. </t>
  </si>
  <si>
    <t>088 DE 2022</t>
  </si>
  <si>
    <t xml:space="preserve">Realizar la construcción de la sede judicial del municipio de Sincé-Sucre </t>
  </si>
  <si>
    <t>CONSORCIO SUPERIOR SINCÉ 2022</t>
  </si>
  <si>
    <t>CONSORCIO BETA</t>
  </si>
  <si>
    <t>089 DE 2022</t>
  </si>
  <si>
    <t>Realizar  la  construcción  de  las  sedes judiciales  de  los  municipios  de Mosquera-nariño y Francisco Pizarro –Nariño.</t>
  </si>
  <si>
    <t>GABRIEL ALEJANDRO GONZÁLEZ BARÓN</t>
  </si>
  <si>
    <t>CONSORCIO REAL NARIÑO 2022</t>
  </si>
  <si>
    <t>090 DE 2022</t>
  </si>
  <si>
    <t>Adquirir bonos canjeables con destinación exclusiva para vestido y calzado  para  la  dotación  de  los  empleados  de  la  Dirección  Ejecutiva  de  Administración Judicial</t>
  </si>
  <si>
    <t>C.I. MORASU S.A.S.</t>
  </si>
  <si>
    <t>091 DE 2022</t>
  </si>
  <si>
    <t>Prestar el servicio de transporte de elementos con destino a los DespachosJudiciales y dependencias administrativas de  la  Rama  Judicial  a  nivel  local  y nacional,</t>
  </si>
  <si>
    <t>PORTESDECOLOMBIA S.A.S.</t>
  </si>
  <si>
    <t>094 DE 2022</t>
  </si>
  <si>
    <t>Prestar servicios profesionales como abogado en la Unidad de Compras Públicas de la Dirección Ejecutiva de Administración Judicial en los procesos contractuales que se adelanten bajo el marco del programa para la Transformación Digital de la Justicia en Colombia, contrato de préstamo 5283/OC-CO, en articulación con la Unidad Ejecutora delPrograma.</t>
  </si>
  <si>
    <t>KAREN PATRICIA GIRADO GONZÁLEZ</t>
  </si>
  <si>
    <t>095 DE 2022</t>
  </si>
  <si>
    <t>Prestar servicios profesionales como consultor en adquisiciones en la  Unidad  de  Compras  Públicas  de  la  Dirección  Ejecutiva  de Administración  Judicial  en  los  procesos  contractuales  que  se adelanten  bajo  el  marco  del  programa  para  la  Transformación Digital de la Justicia en Colombia, contrato de préstamo 5283/OC-CO, en articulación con la Unidad Ejecutora del Programa.</t>
  </si>
  <si>
    <t>TULIO JOSE FUENTES CARRANZA</t>
  </si>
  <si>
    <t>096 DE 2022</t>
  </si>
  <si>
    <t>Apoyar técnicamente al Consejo Superior de la Judicatura en el marco del Programa de Transformación Digital de la Justicia en Colombia, contrato de préstamo 5283/OC-CO, y en articulación con la  Unidad  Ejecutora  del  Programa,  como  consultor  de  apoyo financiero.</t>
  </si>
  <si>
    <t>INGRID PAOLA GARNICA GIRALDO</t>
  </si>
  <si>
    <t>097 DE 2022</t>
  </si>
  <si>
    <t>Apoyar técnicamente al Consejo Superior de la Judicatura en el marco del Programa de Transformación Digital de la Justicia en Colombia, contrato de préstamo 5283/OC-CO, y  en  articulación  con  la  Unidad  Ejecutora  del  Programa, como consultor de apoyo en los temas relacionados con la planeación, seguimiento y monitoreo.Las actividades correspondientes al desarrollo de este objeto se    encuentran    en    los Términos    de    Referencia correspondientes,  incluidos  en  el  Anexo  A  del  presente Contrato.</t>
  </si>
  <si>
    <t>SOFÍA RAMÍREZ SALCEDO</t>
  </si>
  <si>
    <t>098 DE 2022</t>
  </si>
  <si>
    <t>Apoyar  al  Consejo  Superior  de  la  Judicatura  en  el  marco  del programa   para   la   Transformación   Digital   de   la Justicia   en Colombia, contrato de préstamo 5283/OC-CO, en articulación con la  Unidad  Ejecutora  del  Programa  como  consultor  en  derecho procesal.</t>
  </si>
  <si>
    <t>KARIN IRINA KUHFELDT SALAZAR</t>
  </si>
  <si>
    <t>099 DE 2022</t>
  </si>
  <si>
    <t xml:space="preserve">Realizar la construcción de la sede judicial del municipio de Aguachica – Cesar  </t>
  </si>
  <si>
    <t>CONSORCIO DEL NORTE</t>
  </si>
  <si>
    <t>CONSORCIO INGEALDEIC</t>
  </si>
  <si>
    <t>100 DE 2022</t>
  </si>
  <si>
    <t xml:space="preserve">Prestar  servicios  profesionales como  apoyo  en  la  Unidad  de Compras  Públicas  de  la  Dirección  Ejecutiva  de  Administración Judicial en los procesos contractuales que se adelanten bajo el marco del programa para la Transformación Digital de la Justicia en Colombia, contrato de préstamo 5283/OC-CO, en articulación con la unidad Ejecutora del Programa. </t>
  </si>
  <si>
    <t>ANA MARÍA MONCADA RUBIO</t>
  </si>
  <si>
    <t>101 DE 2022</t>
  </si>
  <si>
    <t>Prestar servicios profesionales como apoyo jurídico en la Unidad de Compras Públicas de la Dirección Ejecutiva de Administración Judicial en los procesos contractuales que se adelanten  Bajo el marco del programa para la Transformación Digital de la Justicia en Colombia, contrato de préstamo 5283/OC-CO, en articulación con la Unidad Ejecutora del Programa. "</t>
  </si>
  <si>
    <t>DUNIA SEMMIR MONTAÑÉZ JIMÉNEZ</t>
  </si>
  <si>
    <t>102 DE 2022</t>
  </si>
  <si>
    <t>"Realizar la interventoría técnica, administrativa, jurídica, financiera, contable y ambiental al contrato que suscriba la Entidad con el objeto de “Realizar la construcción de la sede judicial del municipio de AguachicaCesar” "</t>
  </si>
  <si>
    <t>103 DE 2022</t>
  </si>
  <si>
    <t>Realizar la interventoría técnica, administrativa, jurídica, financiera, contable y  ambiental  al  contrato  de  obra  que  suscriba  la  Entidad  con  el  objeto  de “Realizar la construcción de la sede judicial del municipio de Puerto Carreño –Vichada”.</t>
  </si>
  <si>
    <t>JUAN MANUEL PIÑEROS PIÑEROS</t>
  </si>
  <si>
    <t>104 DE 2022</t>
  </si>
  <si>
    <t>Apoyar técnicamente al Consejo Superior de la Judicatura en el marco del Programa de Transformación Digital de la Justicia en Colombia, contrato de préstamo 5283/OC-CO, y en articulación con la Unidad Ejecutora del Programa, como consultor de apoyo en Arquitectura Empresarial.</t>
  </si>
  <si>
    <t>YECID EDGARDO RODRÍGUEZ BELLO</t>
  </si>
  <si>
    <t>105 DE 2022</t>
  </si>
  <si>
    <t xml:space="preserve">Apoyar técnicamente al Consejo Superior de la Judicatura en el marco del Programa para la Transformación Digital de la Justicia en Colombia, contrato de préstamo 5283/OC-CO, en articulación con la Unidad Ejecutora del Programa como consultor de diseño de interacciones y servicio al usuario. </t>
  </si>
  <si>
    <t xml:space="preserve">MARÍA ANGÉLICA RÍOS COBAS </t>
  </si>
  <si>
    <t>108 DE 2022</t>
  </si>
  <si>
    <t>Prestar  los  servicios  profesionales  especializados  en  el  Despacho  delDirector Ejecutivo de Administración Judicial.</t>
  </si>
  <si>
    <t>109 DE 2022</t>
  </si>
  <si>
    <t>Realizar la interventoría técnica, administrativa, jurídica, financiera, 
contable y ambiental al contrato de obra que suscriba la Entidad con el 
objeto de "Realizar la construcción de las sedes judiciales de los 
municipios de Mosquera-Nariño y Francisco Pizarro - Nariño".</t>
  </si>
  <si>
    <t>110 DE 2022</t>
  </si>
  <si>
    <t>Realizar auditorías externas en Gestión de Calidad y Ambiental y Norma y Guía Técnica de la Rama Judicial que dencumplimiento a los requisitos de normas NTC ISO 9001:2015, NTC ISO 14001: 2015, Norma y Guía Técnica de la RamaJudicial NTC 6256:2021 y GTC 286:2021.</t>
  </si>
  <si>
    <t>INSTITUTO COLOMBIANO DE NORMAS TÉCNICAS Y CERTIFICACIÓN ICONTEC, O ICONTEC O ICONTEC INTERNACIONAL</t>
  </si>
  <si>
    <t>DIANA  JAHEL BUITRAGO  GARAVITO</t>
  </si>
  <si>
    <t>112 DE 2022</t>
  </si>
  <si>
    <t>Adquirir el mantenimiento anual de las 160 licencias de Appeon para los aplicativos Fondos Especiales y SICOF</t>
  </si>
  <si>
    <t>DORA SISTEMAS COLOMBIA SAS</t>
  </si>
  <si>
    <t>JORGE ELIÉCER PACHÓN BALLÉN
MILENA CECILIA DONADO SIERRA</t>
  </si>
  <si>
    <t>114 DE 2022</t>
  </si>
  <si>
    <t>Realizar la interventoría técnica, administrativa, jurídica, financiera, contable y
ambiental al contrato de obra que suscriba la Entidad con el objeto de "Realizar
la construcción de la sede judicial del municipio de Sincé-Sucre".</t>
  </si>
  <si>
    <t>FERNANDO ALFONSO
JIMENEZ GIL</t>
  </si>
  <si>
    <t>115 DE 2022</t>
  </si>
  <si>
    <t>Realizar adecuación de las zonas de trabajo ubicadas en las oficinas del Piso 9 Torre B del Centro Comercial Avenida Chile en la ciudad de Bogotá, D.C.</t>
  </si>
  <si>
    <t>EDWIN PARADA CALVO</t>
  </si>
  <si>
    <t>DANIEL MERCHÁN CEPEDA</t>
  </si>
  <si>
    <t>116 DE 2022</t>
  </si>
  <si>
    <t>Adquirir mobiliario y enseres para la dotación y el funcionamiento de
espacios designados como salas amigas de la familia lactante en el entorno laboral y
comedores comunitarios con destino a los servidores de la Rama Judicial</t>
  </si>
  <si>
    <t>LABINST S.A.S. EN REORGANIZACIÓN</t>
  </si>
  <si>
    <t>117 DE 2022</t>
  </si>
  <si>
    <t>Prestar el servicio de mantenimiento preventivo y correctivo, para las plantas eléctricas de propiedad de la Rama Judicial</t>
  </si>
  <si>
    <t>RIDA SOLUCIONES INTEGRALES SAS</t>
  </si>
  <si>
    <t>JOAQUÍN MAURICIO DÍAZ  CASAS</t>
  </si>
  <si>
    <t>118 DE 2022</t>
  </si>
  <si>
    <t>AdquirireinstalarcortinasenrollablesdoblefunciónyBlackoutcondestinoalConsejoSuperiordelaJudicaturayalConsejode Estado</t>
  </si>
  <si>
    <t>CESMI S.A.S.</t>
  </si>
  <si>
    <t>SERGIO  LUIS DUARTE LOBO</t>
  </si>
  <si>
    <t>119 DE 2022</t>
  </si>
  <si>
    <t>Prestar el Servicio de Intermediación de Seguros, Asesoría y Asistencia Especializada para elmanejo del programa de seguros y de las pólizas que cubren los riesgos relativos a los bienes eintereses asegurables, el seguro de vida, de la NACION - CONSEJO SUPERIOR DE LAJUDICATURA, así como de aquellos por los cuales sea o fuere legalmente responsable</t>
  </si>
  <si>
    <t>UNIÓN TEMPORALMARSH-AON-WILLIS 006 -2022</t>
  </si>
  <si>
    <t>120 DE 2022</t>
  </si>
  <si>
    <t>Prestar servicios profesionales como senior de apoyo en la Unidad de Compras Públicas de la Dirección Ejecutiva de Administración Judicial en los procesos contractuales que se adelanten bajo el marco del programa para la Transformación Digital de la Justicia en Colombia, contrato de préstamo 5283/OC-CO, en articulación con la Unidad Ejecutora del Programa.</t>
  </si>
  <si>
    <t>ANDREA CAMILA GIL SILVA</t>
  </si>
  <si>
    <t>121 DE 2022</t>
  </si>
  <si>
    <t>CAMILO ANDRÉS DÍAZ PINZÓN</t>
  </si>
  <si>
    <t xml:space="preserve">MARÍA CLAUDIA DIAZ LÓPEZ	  </t>
  </si>
  <si>
    <t>122 DE 2022</t>
  </si>
  <si>
    <t>Prestar los servicios de apoyo a la gestión en la División de Asuntos Laborales de laUnidad de Recursos Humanos</t>
  </si>
  <si>
    <t>JUAN FELIPE MOGOLLÓN LÓPEZ</t>
  </si>
  <si>
    <t>123 DE 2022</t>
  </si>
  <si>
    <t>Apoyar técnicamente al Consejo Superior de la Judicatura en el marco del Programa de Transformación Digital de la Justicia en Colombia, contrato de préstamo 5283/OC-CO, y en articulación con la Unidad Ejecutora del Programa, como consultor de apoyo en Gobierno de Datos.</t>
  </si>
  <si>
    <t>ROBERTO PARDO SILVA</t>
  </si>
  <si>
    <t>124 DE 2022</t>
  </si>
  <si>
    <t>Apoyar técnicamente al Consejo Superior de la Judicatura en el  marco  del  Programa deTransformación  Digital  de  la Justicia en Colombia, contrato de préstamo 5283/OC-CO, y en articulación con la Unidad Ejecutora del Programa,como consultor de apoyo en Arquitectura de Datos.</t>
  </si>
  <si>
    <t>CESAR AUGUSTO ZAPATA URREA</t>
  </si>
  <si>
    <t>125 DE 2022</t>
  </si>
  <si>
    <t>Prestar  los  servicios  de  apoyo  a  la  gestión  en  la  División  de  Asuntos Laborales de la Unidad de Recursos Humanos.</t>
  </si>
  <si>
    <t>YADIRA GARCÍA RODRÍGUEZ</t>
  </si>
  <si>
    <t>126 DE 2022</t>
  </si>
  <si>
    <t>Apoyar técnicamente al Consejo Superior de la Judicatura 
en el marco del programa para la Transformación Digital de 
la Justicia en Colombia, contrato de préstamo 5283/OC_x0002_CO, en articulación con la Unidad Ejecutora del Programa 
como ingeniero de apoyo en infraestructura de redes y 
servidores</t>
  </si>
  <si>
    <t>JORGE DAVID ARÉVALO CASTILLA</t>
  </si>
  <si>
    <t>CARLOS FERNANDO GALINDO</t>
  </si>
  <si>
    <t>WILLIAM OMAR CARO CASTELLANOS</t>
  </si>
  <si>
    <t>1 SERIEDAD DE LA OFERTA</t>
  </si>
  <si>
    <t>1 ANTICIPOS</t>
  </si>
  <si>
    <t>2 FIDUCIA MERCANTIL EN GARANTÍA</t>
  </si>
  <si>
    <t>2 PAGO ANTICIPADO</t>
  </si>
  <si>
    <t>3 GARANTÍAS BANCARIAS A PRIMER REQUERIMIENTO</t>
  </si>
  <si>
    <t>3 ESTABILIDAD_CALIDAD DE LA OBRA</t>
  </si>
  <si>
    <t>4 CUATRO VECES</t>
  </si>
  <si>
    <t>4 NO SE DILIGENCIA INFORMACIÓN PARA ESTE FORMULARIO EN ESTE PERÍODO DE REPORTE</t>
  </si>
  <si>
    <t>4 CÉDULA DE EXTRANJERÍA</t>
  </si>
  <si>
    <t>4 ENDOSO EN GARANTÍA DE TÍTULOS VALORES</t>
  </si>
  <si>
    <t>4 PAGO DE SALARIOS_PRESTACIONES SOCIALES LEGALES</t>
  </si>
  <si>
    <t>5 DEPÓSITO DE DINERO EN GARANTÍA</t>
  </si>
  <si>
    <t>6 BUEN MANEJO_CORRECTA INVERSIÓN DEL ANTICIPO</t>
  </si>
  <si>
    <t>7 CALIDAD_CORRECTO FUNCIONAMIENTO DE LOS BIENES SUMISTRADOS</t>
  </si>
  <si>
    <t>8 OCHO VECES</t>
  </si>
  <si>
    <t>8 CALIDAD DL SERVICIO</t>
  </si>
  <si>
    <t>9 NUEVE VECES</t>
  </si>
  <si>
    <t>9 CONTRATO D GARANTÍA BANCARIA</t>
  </si>
  <si>
    <t>10 DIEZ VECES</t>
  </si>
  <si>
    <t>10 CARTA DE CRÉDITO STAND-BY</t>
  </si>
  <si>
    <t>11 ONCE VECES</t>
  </si>
  <si>
    <t>11 NO SE DILIGENCIA INFORMACIÓN PARA ESTE FORMULARIO EN ESTE PERÍODO DE REPORTE</t>
  </si>
  <si>
    <t>11 CONTRATO D GARANTÍA BANCARIA + CARTA D CRÉDITO STAND-BY</t>
  </si>
  <si>
    <t>12 DOCE VECES</t>
  </si>
  <si>
    <t>12 SERIEDAD D LA OFERTA + CUMPLIMIENTO</t>
  </si>
  <si>
    <t>13 TRECE VECES</t>
  </si>
  <si>
    <t>13 SERIEDAD D LA OFERTA + ESTABILIDAD_CALIDAD D LA OBRA</t>
  </si>
  <si>
    <t>14 CATORCE VECES</t>
  </si>
  <si>
    <t>14 SERIEDAD D LA OFERTA + PAGO D SALARIOS_PRESTACIONES SOCIALES LEGALES</t>
  </si>
  <si>
    <t>15 QUINCE VECES</t>
  </si>
  <si>
    <t>15 SERIEDAD D LA OFERTA + RESPONSABILIDAD EXTRACONTRACTUAL</t>
  </si>
  <si>
    <t>16 DIEZ Y SEIS VECES</t>
  </si>
  <si>
    <t>16 SERIEDAD D LA OFERTA + BUEN MANEJO_CORRECTA INVERSIÓN DEL ANTICIPO</t>
  </si>
  <si>
    <t>17 DIEZ Y SIETE VECES</t>
  </si>
  <si>
    <t>17 SERIEDAD DOFERTA + CALIDAD_CORRECTO FUNCIONAM D BIENES_SUMISTR</t>
  </si>
  <si>
    <t>18 DIEZ Y OCHO VECES</t>
  </si>
  <si>
    <t>18 SERIEDAD D LA OFERTA + CALIDAD DEL SERVICIO</t>
  </si>
  <si>
    <t>19 DIEZ Y NUEVE VECES</t>
  </si>
  <si>
    <t>19 SERIEDAD D LA OFERTA + CUMPLIM + ESTABIL_CALIDAD D LA OBRA</t>
  </si>
  <si>
    <t>20 VEINTE VECES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</si>
  <si>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</si>
  <si>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</si>
  <si>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</si>
  <si>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</si>
  <si>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</si>
  <si>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</si>
  <si>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</si>
  <si>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</si>
  <si>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</si>
  <si>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</si>
  <si>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</si>
  <si>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</si>
  <si>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</si>
  <si>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</si>
  <si>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</si>
  <si>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</si>
  <si>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</si>
  <si>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</si>
  <si>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30 TREINTA VECES</t>
  </si>
  <si>
    <t>31 TREINTA Y UN VECES</t>
  </si>
  <si>
    <t>43 CUMPLIM+ BUEN MANEJO_CORRECTA INVER  DL ANTICIPO</t>
  </si>
  <si>
    <t>32 TREINTA Y DOS VECES</t>
  </si>
  <si>
    <t xml:space="preserve">44 CUMPLIM+ CALIDAD_CORRECTO FUNCIONAM D LOS BIENES SUMIN </t>
  </si>
  <si>
    <t>33 TREINTA Y TRES VECES</t>
  </si>
  <si>
    <t>34 TREINTA Y CUATRO VECES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</si>
  <si>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</si>
  <si>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</si>
  <si>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</si>
  <si>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</si>
  <si>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</si>
  <si>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</si>
  <si>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</si>
  <si>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</si>
  <si>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</si>
  <si>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</si>
  <si>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</si>
  <si>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</si>
  <si>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</si>
  <si>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</si>
  <si>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</si>
  <si>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</si>
  <si>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</si>
  <si>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</si>
  <si>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</si>
  <si>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</si>
  <si>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</si>
  <si>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</si>
  <si>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</si>
  <si>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</si>
  <si>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</si>
  <si>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</si>
  <si>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</si>
  <si>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</si>
  <si>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</si>
  <si>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</si>
  <si>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</si>
  <si>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</si>
  <si>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</si>
  <si>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</si>
  <si>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</si>
  <si>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</si>
  <si>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</si>
  <si>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NÚMERO DE ORDEN</t>
  </si>
  <si>
    <t>FECHA EXPEDICIÓN DE LA ORDEN</t>
  </si>
  <si>
    <t>OBJETO DE LA ORDEN</t>
  </si>
  <si>
    <t>VALOR TOTAL DE LA ORDEN</t>
  </si>
  <si>
    <t>PLAZO DE LA ORDEN</t>
  </si>
  <si>
    <t>NÚMERO DE CONVENIO o CONTRATO</t>
  </si>
  <si>
    <t>FECHA SUSCRIPCIÓN CONVENIO o CONTRATO</t>
  </si>
  <si>
    <t>OBJETO DEL CONVENIO o CONTRATO</t>
  </si>
  <si>
    <t>VALOR TOTAL DEL CONVENIO o CONTRATO (En pesos)</t>
  </si>
  <si>
    <t>ENTIDAD : NOMBRE COMPLETO</t>
  </si>
  <si>
    <t>PLAZO</t>
  </si>
  <si>
    <t>FECHA INCIO CONVENIO o CONTRATO</t>
  </si>
  <si>
    <t>FECHA TERMINACIÓN CONVENIO o CONTRATO</t>
  </si>
  <si>
    <t>1 CONTRATO / CONVENIO INTERADMINISTRATIVO</t>
  </si>
  <si>
    <t>018 DE 2012</t>
  </si>
  <si>
    <t>El comodante entregará al comodatario y este recibe a título de comodato o préstamo de uso, el bien inmueble denominado Casa Blanca, ubicado en la Calle 84 No. 9 –32 en la ciudad de Bogotá. A este inmueble le corresponde el folio de matrícula inmobiliaria N° 50c -188972 de la Oficina de Registro de Instrumentos Públicos de Bogotá y la referencia catastral.</t>
  </si>
  <si>
    <t>069 DE 2017</t>
  </si>
  <si>
    <t>2017/08/02</t>
  </si>
  <si>
    <t>AUNAR ESFUERZOS PARA FORMULAR, ESTRUCTURAR Y EJECUTAR PROYECTOS INMOBILIARIOS Y/O DE INFRAESTRUCTURA FÍSICA DE INICIATIVA DEL CONSEJO SUPERIOR DE LA JUDICATURA</t>
  </si>
  <si>
    <t>AGENCIA NACIONAL INMOBILIARIA</t>
  </si>
  <si>
    <t>IVAN DARIO CELY</t>
  </si>
  <si>
    <t>2023/08/02</t>
  </si>
  <si>
    <t>218 DE 2017</t>
  </si>
  <si>
    <t>2017/12/22</t>
  </si>
  <si>
    <t>AUNAR ESFUERZOS PARA DESARROLLAR DE MANERA CONJUNTA LA GESTIÓN INMOBILIARIA DE LA ADQUISICIÓN DE PREDIOS E INMUEBLES QUE ATIENDAN NECESIDADES DE LA RAMA JUDICIAL EN MATERIA DE INFRAESTRUCTURA FÍSICA PROPIA PARA EL FUNCIONAMIENTO DE SUS SEDES ADMINISTRATIVAS Y/O JUDICIALES A NIVEL NACIONAL.</t>
  </si>
  <si>
    <t>010 DE 2018</t>
  </si>
  <si>
    <t xml:space="preserve">AUNAR ESFUERZOS DE ARTICULACION INTERINSTITUCIONAL CON EL PROPOSITO DE FORTALECER LA CAPACIDAD INSTITUCIONAL DE LA PROCURADURIA GENERAL DE AL NACION Y DEL CONSEJO SUPERIOR DE LA JUDICATURA NIVEL NACIONAL </t>
  </si>
  <si>
    <t>PROCURADURIA GENERAL DE LA NACION</t>
  </si>
  <si>
    <t>031 DE 2018</t>
  </si>
  <si>
    <t xml:space="preserve">Establecer mecanismos que permitan la articulación y enlace de los sistemas e interfaces de información de las partes con el fin de que cada entidad pueda desarrollar de manera óptima sus obligaciones, en el marco de la política pública de atención y reparación integral a las víctimas del conflicto armado interno. </t>
  </si>
  <si>
    <t>SUPERINTENDENCIA DE NOTARIADO Y REGISTRO</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</si>
  <si>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PENSUM ACADÉMICO, A TRAVÉS DE LA APLICACIÓN DE LOS CONOCIMIENTOS ACADÉMICOS ADQUIRIDOS Y SU FORMACIÓN HUMANA CONTRIBUYENDO A</t>
  </si>
  <si>
    <t>COLEGIO MAYOR DE NUESTRA SEÑORA DEL ROSARIO</t>
  </si>
  <si>
    <t>LUIS CARLOS PARRA ACEVEDO</t>
  </si>
  <si>
    <t>194 DE 2018</t>
  </si>
  <si>
    <t>REALIZAR ESFUERZOS TÉCNICOS, ADMINISTRATIVOS Y ACADÉMICOS PARA QUE LOS ESTUDIANTES DE PREGRADO REALICEN PRÁCTICAS O PASANTÍAS SIN REMUNERACIÓN QUE HAGAN PARTE DEL RESPECTIVO PENSUM ACADÉMICO</t>
  </si>
  <si>
    <t>UNIVERSIDAD  EAFIT</t>
  </si>
  <si>
    <t>064 DE 2019</t>
  </si>
  <si>
    <t>2019/05/15</t>
  </si>
  <si>
    <t>REALIZAR ESFUERZOS TECNICOS, ADMINISTRATIVOS Y ACADEMICOS ENTRE EL CONSEJO SUPERIOR DE LA JUDICATURA Y LA INSTITUCION DE EDUCACION SUPERIOR CON EL FIN DE QUE LOS ESTUDIANTES D EPREGRADO REALICEN PRACTICAS O PASANTIAS SIN REMUNERACION QUE HAGAN PARTE DEL RESPECTIVO PENSUM ACADEMIC, A TRAVES DE LA APLICACION DE LOS CONOCIMIENTOS ACADEMICOS ADQUIRIDOS Y SU FORMACION HUMANA CONTRIBUYENDO AL</t>
  </si>
  <si>
    <t>UNIVERSIDAAD EXTERNADO DE COLOMBIA</t>
  </si>
  <si>
    <t>2023/05/14</t>
  </si>
  <si>
    <t>078 DE 2019</t>
  </si>
  <si>
    <t>2019/07/09</t>
  </si>
  <si>
    <t>UNIVERSIDAD SERGIO ARBOLEDA</t>
  </si>
  <si>
    <t>2023/07/08</t>
  </si>
  <si>
    <t>085 DE 2019</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</si>
  <si>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PENSUM ACADÉMICO</t>
  </si>
  <si>
    <t>147 DE 2019</t>
  </si>
  <si>
    <t>2019/09/19</t>
  </si>
  <si>
    <t>UNIVERSIDAD LA GRAN COLOMBIA</t>
  </si>
  <si>
    <t>166 DE 2019</t>
  </si>
  <si>
    <t>2019/10/24</t>
  </si>
  <si>
    <t>UNIVERSIDAD MARIANA</t>
  </si>
  <si>
    <t>194 DE 2019</t>
  </si>
  <si>
    <t>DESARROLLO CONJUNTO DE ACTIVIDADES ENTRE LA NACIÓN - CONSEJO SUPERIOR DE LA JUDICATURA-DIRECCIÓN EJECUTIVA DE ADMINISTRACIÓN JUDICIAL CON LA CAJA DE COMPENSACIÓN FAMILIAR COLSUBSIDIO, PARA OFRECER SOLUCIONES PARA LA SATISFACCIÓN DE NECESIDADES ALIMENTICIAS DE LOS SERVIDORES JUDICIALES, MEDIANTE ESQUEMAS DE DISPENSACIÓN MECÁNICA DE ALIMENTOS Y BEBIDAS BAJO EL FORMATO “MÁQUINAS VENDING” Y/O CON LA VENTA DE LOS MISMOS DE MANERA PERSONAL A TRAVÉS DEL “CARRO VENDING LA LONCHERA COLSUBSIDIO”.</t>
  </si>
  <si>
    <t>CAJA COLOMBIANA DE SUBSIDIO FAMILIAR - COLSUBSIDIO</t>
  </si>
  <si>
    <t>227 DE 2019</t>
  </si>
  <si>
    <t xml:space="preserve">AUNAR ESFUERZOS PARA DESARROLLAR DE MANERA CONJUNTA LA FORMULACION, ESTRUCTURACION Y EJECUCION DE PROYECTOS DE GESTION INTEGRAL INMOBILIARIA, QUE DE COMUN ACUERDO DETERMINEN LAS PARTES. </t>
  </si>
  <si>
    <t xml:space="preserve">AGENCIA NACIONAL INMOBILIARIA </t>
  </si>
  <si>
    <t xml:space="preserve">WILSON FERNANDO MUÑOZ ESPITIA </t>
  </si>
  <si>
    <t>125 DE 2020</t>
  </si>
  <si>
    <t>2020/08/28</t>
  </si>
  <si>
    <t>AUNAR ESFUERZOS INSTITUCIONALES Y TECNOLÓGICOS ENTRE EL CONSEJO SUPERIOR DE LA JUDICATURA Y LA DEFENSORÍA, EN EL MARCO DE SUS COMPETENCIAS, PARA LA INTEROPERABILIDAD DE LA HERRAMIENTA TECNOLÓGICA DENOMINADA AGENDA ELECTRÓNICA, DISEÑADA Y DESARROLLADA POR LA DEFENSORÍA, Y QUE SE AMPLIARÁ CON LA FINALIDAD DE FACILITAR LA PROGRAMACIÓN DE AUDIENCIAS JUDICIALES POR LOS JUECES PENALES A NIVEL</t>
  </si>
  <si>
    <t>DEFENSORIA DEL PUEBLO</t>
  </si>
  <si>
    <t>2025/08/28</t>
  </si>
  <si>
    <t>135 DE 2020</t>
  </si>
  <si>
    <t>2020/09/30</t>
  </si>
  <si>
    <t>AUNAR ESFUERZOS, TÉCNICOS, TECNOLÓGICOS Y ADMINISTRATIVOS, A TRAVÉS DE MECANISMOS DE INTEROPERABILIDAD Y REPORTES CONSOLIDADOS DE LOS DATOS QUE SE PROCESAN EN LA CONSULTA DE PROCESOS NACIONAL UNIFICADA, PARA ESTABLECER LAZOS DE COOPERACIÓN, EN CONDICIONES DE IGUALDAD Y SIMILITUD, QUE PERMITAN INTERCAMBIAR INFORMACIÓN RELACIONADA CON LOS PROCESOS DE TUTELAS Y LA INFORMACIÓN QUE PUEDA SER</t>
  </si>
  <si>
    <t>174 DE 2020</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</si>
  <si>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PÉNSUM ACADÉMICO, A TRAVÉS DE LA APLICACIÓN DE LOS CONOCIMIENTOS ACADÉMICOS ADQUIRIDOS Y SU FORMACIÓN HUMANA, CONTRIBUYENDO</t>
  </si>
  <si>
    <t>POLITECNICO GRANCOLOMBIANO</t>
  </si>
  <si>
    <t>2022/12/22</t>
  </si>
  <si>
    <t>181 DE 2020</t>
  </si>
  <si>
    <t>PRESTACIÓN DE LOS SERVICIOS BANCARIOS DE RECAUDO Y/O PAGO, SOBRE LOS RECURSOS DISCRIMINADOS EN LA FICHA TÉCNICA Y BAJO LOS TÉRMINOS Y CONDICIONES DISPUESTOS EN LA MISMA, SEGÚN LA NATURALEZA DEL SERVICIO Y LAS CUENTAS CENTRALIZADORAS DEL CONVENIO.</t>
  </si>
  <si>
    <t>BANCO AGRARIO DE COLOMBIA</t>
  </si>
  <si>
    <t>JOSE MIGUEL CUBILLOS</t>
  </si>
  <si>
    <t>2026/12/29</t>
  </si>
  <si>
    <t>190 DE 2020</t>
  </si>
  <si>
    <t>PRESTACIÓN POR PARTE DEL BANCO, DE LOS SIGUIENTES SERVICIOS: PUNTO VIRTUAL PAGOS ELECTRÓNICOS Y/O RECAUDO ELECTRÓNICO A TRAVÉS DEL BOTÓN DE PAGOS PSE (PAGO SEGURO EN LÍNEA), TENIENDO EN CUENTA LO DEFINIDO POR EL CLIENTE EN LA FICHA TÉCNICA.</t>
  </si>
  <si>
    <t>020 DE 2021</t>
  </si>
  <si>
    <t xml:space="preserve">AUNAR ESFUERZOS Y RECURSOS HUMANOS, TÉCNICOS Y ADMINISTRATIVOS, PARA APOYAR LA GESTIÓNADMINISTRATIVA DEL CONSEJO SUPERIOR DE LA JUDICATURA, MEDIANTE EL USO DELAPLICATIVO DENOMINADO SIA POAS MANAGER
</t>
  </si>
  <si>
    <t>AUDITORIA GENERAL DE LA REPUBLICA</t>
  </si>
  <si>
    <t>045 DE 2021</t>
  </si>
  <si>
    <t>2021/05/26</t>
  </si>
  <si>
    <t>REALIZAR ESFUERZOS TÉCNICOS, ADMINISTRATIVOS Y ACADÉMICOS ENTRE EL CONSEJO SUPERIOR DE LA JUDICATURA Y LA INSTITUCIÓN DE EDUCACIÓN SUPERIOR, CON EL FIN DE QUE  LOS  ESTUDIANTES  DE  PREGRADO  REALICEN,  SIN  REMUNERACIÓN,  PRÁCTICAS  O PASANTÍAS QUE HAGAN PARTE DEL RESPECTIVO PÉNSUM ACADÉMICO, A TRAVÉS DE LA APLICACIÓN  DE  LOS  CONOCIMIENTOS  ACADÉMICOS  ADQUIRIDOS Y  SU  FORMACIÓN HUMA</t>
  </si>
  <si>
    <t>UNIVERSIDAD DE LA SABANA</t>
  </si>
  <si>
    <t>CLAUDIA ALEXANDRA BRICEÑO</t>
  </si>
  <si>
    <t>2023/05/25</t>
  </si>
  <si>
    <t>049 DE 2021</t>
  </si>
  <si>
    <t>UNIVERSIDAD ICESO</t>
  </si>
  <si>
    <t>2023/05/24</t>
  </si>
  <si>
    <t>088 DE 2021</t>
  </si>
  <si>
    <t>REALIZAR ESFUERZOS TÉCNICOS, ADMINISTRATIVOS Y ACADÉMICOS ENTRE EL CONSEJO SUPERIOR DE LA JUDICATURA Y LA INSTITUCIÓN DE EDUCACIÓN SUPERIOR, CON EL FIN DE QUE LOS ESTUDIANTES DE PREGRADO REALICEN SIN REMUNERACIÓN PRÁCTICAS O PASANTÍAS QUE HAGAN PARTE DEL RESPECTIVO PÉNSUM ACADÉMICO, A TRAVÉS DE LA APLICACIÓN DE LOS CONOCIMIENTOS ACADÉMICOS ADQUIRIDOS Y SU FORMACIÓN HUMANA CONTRIBUYENDO A</t>
  </si>
  <si>
    <t>PONTIFICIA UNIVERSIDAD JAVERIANA</t>
  </si>
  <si>
    <t>097 DE 2021</t>
  </si>
  <si>
    <t>ORGANIZACIÓN Y ESTRUCTURACIÓN DIGITAL DE LOS EXPEDIENTES EN GESTIÓN PARA LA CORTE SUPREMA DE JUSTICIA EN LAS SALAS LABORAL, PENAL, DE INSTRUCCIÓN Y CIVIL.</t>
  </si>
  <si>
    <t>150 DE 2021</t>
  </si>
  <si>
    <t>LA REGISTRADURÍA permitirá a LA NACION - CONSEJO SUPERIOR DE LA JUDICIATURA, el acceso a la información contenida en la base de datos del Archivo Nacional de Identificación (ANI) y el Sistema de Información de Registro Civil SIRC.</t>
  </si>
  <si>
    <t>REGISTRADURIA NACIONAL DEL ESTADO CIVIL</t>
  </si>
  <si>
    <t>167 DE 2021</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</si>
  <si>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PÉNSUM ACADÉMICO, A TRAVÉS DE LA APLICACIÓN DE LOS CONOCIMIENTOS ACADÉMICOS ADQUIRIDOS Y SU FORMACIÓN CONTRIBUYENDO AL LOGRO DE LOS PROPÓSITOS HUMANOS DE LA EFICIENCIA, ACCESO A LA JUSTICIA Y APOYO A LA GESTIÓN JUDICIAL</t>
  </si>
  <si>
    <t>CLAUDIA ALEXANDRA BRICEÑO MEJIA</t>
  </si>
  <si>
    <t>172 DE 2021</t>
  </si>
  <si>
    <t>AUNAR ESFUERZOS INSTITUCIONALES Y TECNOLÓGICOS ENTRE EL CONSEJO SUPERIOR DE LA JUDICATURA Y LA DEFENSORÍA, EN EL MARCO DE SUS COMPETENCIAS, PARA LA INTEROPERABILIDAD - INTERCAMBIO DE INFORMACIÓN, SOBRE LAS ACCIONES CONSTITUCIONALES DE TUTELA IMPETRADAS EN EL PAÍS, CON LA FINALIDAD DE REALIZAR ESTUDIOS, ORIENTAR ACCIONES INSTITUCIONALES Y REALIZAR LAS ALERTAS REQUERIDAS PARA PREVENIR LA VULNERACIÓN DE DERECHOS.</t>
  </si>
  <si>
    <t>DEFENSORÍA DEL PUEBLO</t>
  </si>
  <si>
    <t>SANDRA MILENA PARRADO CRIOLLO</t>
  </si>
  <si>
    <t>197 DE 2021</t>
  </si>
  <si>
    <t>RECIBIR UN TÍTULO GRATUITO DE ORGANIZACIÓN SANTAMARÍA SAS LOS BIENES QUE SE RELACIONAN EN EL CONCEPTO TÉCNICO DE FECHA 1 DE DICIEMBRE DE 2020, EMITIDO POR LA UNIDAD ADMINISTRATIVA DE LA DIRECCIÓN EJECUTIVA DE ADMINISTRACIÓN JUDICIAL CON LAS ESPECIFICACIONES ALLÍ SEÑALADAS, PARA SER DESTINADO AL USO DE LA NACIÓN - CONSEJO SUPERIOR DE LA JUDICATURA.</t>
  </si>
  <si>
    <t>ORGANIZACIÓN SANTAMARÍA SAS</t>
  </si>
  <si>
    <t>200 DE 2021</t>
  </si>
  <si>
    <t>ADQUISICIÓN DE LICENCIAS Y/O CUPOS, CON SERVICIO DE SOPORTE TÉCNICO, MESA DE AYUDA FUNCIONAL Y PEDAGÓGICA, CAPACIDAD TECNOLÓGICA BAJO EL ESQUEMA DE SOFTWARE AS A SERVICE – SAAS, PARA LA OFERTA ACADÉMICA Y DEMANDA DE 10.941 USUARIOS DE LOS CURSOS VIRTUALES QUE IMPARTE LA ESCUELA JUDICIAL “RODRIGO LARA BONILLA”.</t>
  </si>
  <si>
    <t>RED COLOMBIANA DE INSTITUCIONES DE EDUCACIÓN SUPERIOR</t>
  </si>
  <si>
    <t>202 DE 2021</t>
  </si>
  <si>
    <t xml:space="preserve">AUNAR CAPACIDADES, RECURSOS HUMANOS, TECNOLÓGICOS Y METODOLÓGICOS ENTRE EL CONSEJO SUPERIOR DE LA JUDICATURA – CSJ Y LA UNIDAD ADMINISTRATIVA ESPECIAL DE GESTIÓN DE RESTITUCIÓN DE TIERRAS DESPOJADAS – UAEGRTD PARA QUE EN EL MARCO DE LA ARTICULACIÓN INSTITUCIONAL Y CON BASE EN LOS RESULTADOS PREVIOS: I) DAR CONTINUIDAD Y FORTALECER LA RADICACIÓN ELECTRÓNICA DE DEMANDAS; II) IMPLEMENTAR EL SEGUIMIENTO AL DESARROLLO DEL TRÁMITE JUDICIAL III) MONITOREAR Y VERIFICAR EL CUMPLIMIENTO DE LAS ÓRDENES DERIVADAS DE PROVIDENCIAS JUDICIALES EN EL TRÁMITE DE RESTITUCIÓN DE TIERRAS Y A PARTIR DE LA INFORMACIÓN ESTRATÉGICA PROVENIENTE DE LAS ENTIDADES SUSCRIPTORAS DEL CONVENIO, PREVENIR EL DAÑO ANTIJURÍDICO QUE PUEDA PRESENTARSE PARA ALGUNA DE LAS DOS ENTIDADES DE ACUERDO CON SU MISIONALIDAD. </t>
  </si>
  <si>
    <t>UNIDAD ADMINISTRATIVA
ESPECIAL DE GESTIÓN DE
RESTITUCIÓN DE TIERRAS
DESPOJADAS</t>
  </si>
  <si>
    <t>216 DE 2021</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</si>
  <si>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PÉNSUM ACADÉMICO, A TRAVÉS DE LA APLICACIÓN DE LOS CONOCIMIENTOS ACADÉMICOS ADQUIRIDOS Y SU FORMACIÓN HUMANA CONTRIBUYENDO AL LOGRO DE LOS PROPÓSITOS DE LA EFICIENCIA, ACCESO A LA JUSTICIA Y APOYO A LA GESTIÓN JUDICIAL.</t>
  </si>
  <si>
    <t>UNIVERSIDAD
DE LA SALLE</t>
  </si>
  <si>
    <t>CLAUDIA
ALEXANDRA BRICEÑO MEJIA</t>
  </si>
  <si>
    <t>218 DE 2021</t>
  </si>
  <si>
    <t>ANUAR ESFUERZOS PARA DESARROLLAR DE MANERA CONJUNTA LA CONSTRUCCION DEL PALACIO DE JUSTICIA DE MEDELLIN - ANTIOQUIA, CORRESPONDIENTE A LA EJECUCIO DE LA 2 ETAPA (CONTRATACION Y EJECUCIÓN DE LAS OBRAS) DEL SEGUNDO ACUERDO ESPECIFICO DE COOPERACION Y COLABORACIÓN No. 69 (EL CONSEJO) Y No. 25 (LA ANIM),</t>
  </si>
  <si>
    <t>AGENCIA NACIONAL INMOBILIARIA VIRGILIO BARCO VARGAS</t>
  </si>
  <si>
    <t>ANGELA ARANZAZU MONTOYA</t>
  </si>
  <si>
    <t>079 DE 2022</t>
  </si>
  <si>
    <t>Acuerdo de Corresponsabilidad para la clasificación, recolección, transporte, tratamiento y/o disposición final de los residuos sólidos aprovechables de carácter no peligroso generados por las actividades administrativas y judiciales del nivel central de la Rama Judicial.</t>
  </si>
  <si>
    <t>ASOCIACION DE RECICLADORES PUERTA DE ORO BOGOTA</t>
  </si>
  <si>
    <t>107 DE 2022</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</si>
  <si>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pénsum académico, a través de la aplicación de los conocimientos académicos adquiridos y su formación humana contribuyendo al logro de los propósitos de la eficiencia, acceso a la justicia y apoyo a la gestión judicial.</t>
  </si>
  <si>
    <t>FUNDACIÓN  UNIVERSITARIA  LOS  LIBERTADORES</t>
  </si>
  <si>
    <t>111 DE 2022</t>
  </si>
  <si>
    <t>UNIVERSIDAD AUTONOMA DE BUCARAMANGA UNAB</t>
  </si>
  <si>
    <t>127 DE 2022</t>
  </si>
  <si>
    <t>UNIVERSIDAD EL BOSQUE</t>
  </si>
  <si>
    <t>128 DE 2022</t>
  </si>
  <si>
    <t xml:space="preserve">Realizar esfuerzos técnicos, administrativos y académicos entre el Consejo Superior de la Judicatura y la Institución de Educación Superior, con el fin de que  los  estudiantes  de  pregrado  realicen  prácticas  o  pasantías  sin remuneración, que hagan parte del respectivo pénsum académico, a través de la aplicación de los conocimientos académicos adquiridos y su formación humana contribuyendo al logro de los propósitos de la eficiencia, acceso a la Justicia y apoyo a la gestión Judicial. </t>
  </si>
  <si>
    <t>2 CONVENIO DE COOPERACIÓN (NACIONAL / INTERNACIONAL)</t>
  </si>
  <si>
    <t>2 RUT - REGISTRO ÚNICO TIBUTARIO</t>
  </si>
  <si>
    <t>5 NO SE TIENE ESTE TIPO DE SEGUIMIENTO EN EL CONTRATO o CONVENIO</t>
  </si>
  <si>
    <t>129 DE 2022</t>
  </si>
  <si>
    <t>130 DE 2022</t>
  </si>
  <si>
    <t>131 DE 2022</t>
  </si>
  <si>
    <t>132 DE 2022</t>
  </si>
  <si>
    <t>133 DE 2022</t>
  </si>
  <si>
    <t>134 DE 2022</t>
  </si>
  <si>
    <t>137 DE 2022</t>
  </si>
  <si>
    <t>138 DE 2022</t>
  </si>
  <si>
    <t>139 DE 2022</t>
  </si>
  <si>
    <t>140 DE 2022</t>
  </si>
  <si>
    <t>141 DE 2022</t>
  </si>
  <si>
    <t>142 DE 2022</t>
  </si>
  <si>
    <t>143 DE 2022</t>
  </si>
  <si>
    <t>144 DE 2022</t>
  </si>
  <si>
    <t>145 DE 2022</t>
  </si>
  <si>
    <t>146 DE 2022</t>
  </si>
  <si>
    <t>147 DE 2022</t>
  </si>
  <si>
    <t>149 DE 2022</t>
  </si>
  <si>
    <t>152 DE 2022</t>
  </si>
  <si>
    <t>153 DE 2022</t>
  </si>
  <si>
    <t>155 DE 2022</t>
  </si>
  <si>
    <t>156 DE 2022</t>
  </si>
  <si>
    <t>157 DE 2022</t>
  </si>
  <si>
    <t>158 DE 2022</t>
  </si>
  <si>
    <t>159 DE 2022</t>
  </si>
  <si>
    <t>160 DE 2022</t>
  </si>
  <si>
    <t>161 DE 2022</t>
  </si>
  <si>
    <t>162 DE 2022</t>
  </si>
  <si>
    <t>163 DE 2022</t>
  </si>
  <si>
    <t>164 DE 2022</t>
  </si>
  <si>
    <t>165 DE 2022</t>
  </si>
  <si>
    <t>166 DE 2022</t>
  </si>
  <si>
    <t>167 DE 2022</t>
  </si>
  <si>
    <t>168 DE 2022</t>
  </si>
  <si>
    <t>169 DE 2022</t>
  </si>
  <si>
    <t xml:space="preserve">Prestar el servicio especializado de actualización, mantenimiento y soporte a usuarios del Sistema de Información Administrativo SICOF – Módulo Inventarios-activos fijos. </t>
  </si>
  <si>
    <t>Prestar el servicio de soporte, mantenimiento y actualización del aplicativo de Fondos Especiales.</t>
  </si>
  <si>
    <t>Ejercer la Interventoría Técnica, Administrativa, Jurídica, Financiera, Contable, Ambiental y de seguridad y de salud en el trabajo al contrato que resulte adjudicado del Concurso de Méritos, cuyo objeto es “Realizar los Estudios y Diseños para las Sedes Judiciales de Orocué (Casanare), Bolívar (Cauca), Concordia (Magdalena), Barrancominas (Guainía), La Primavera (Vichada), Neiva (Huila) y Zipaquirá (Cundinamarca)</t>
  </si>
  <si>
    <t>Contratar a monto agotable, la prestación de los servicios de organización, producción yejecución de las actividades académicas en modalidad presencial o mixto, que incluyenservicios tecnológicos, servicios logísticos de alojamiento, alimentación, auditorios, ayudas audiovisuales, transporte terrestre y fluvial, materiales académicos y los demás contempladosen el anexo técnico que se requieran para el desarrollo y ejecución de las actividadesacadémicas que integran el Plan de Formación</t>
  </si>
  <si>
    <t>Prestar los servicios de apoyo a la gestión de la División de Estructuración de proyectos en la Unidad de Infraestructura Física.</t>
  </si>
  <si>
    <t xml:space="preserve">Realizar  acompañamiento  técnico  en  el  proceso  de  implementación, implantación,  mantenimiento  y  mejora,  de  los  Sistemas  Integrados  de Gestión de la Rama Judicial, con base en la NTC 6256:2021, Guía GTC 286:2021,  NTC  ISO  9001:2015;  NTC  14001:2015  articuladas  con  el Modelo Integrado de Planeación y Gestión. </t>
  </si>
  <si>
    <t xml:space="preserve">Prestar Servicios Profesionales de abogado en la División de Contratos de la Unidad de Compras Públicas. </t>
  </si>
  <si>
    <t>Prestar los servicios de apoyo en el soporte técnico al aplicativo de nómina - Efinómina</t>
  </si>
  <si>
    <t>Realizar las obras de Impermeabilización de Plazoleta central del Palacio de Justicia “Alfonso Reyes Echandía” de Bogotá D.C. -Fase I.</t>
  </si>
  <si>
    <t>Prestar asesoría en adquisiciones con el fin de apoyar a LA UNIDAD EJECUTORA- UE y particularmente al Especialista en Adquisiciones (EA) en la gestión y ejecución de los procesos de  selección,  contratación  y  de  gestión  contractual  en  el marco  del  Contrato  de  Préstamo  BID  5283/OC-CO  de Transformación Digital de la Justicia en Colombia.</t>
  </si>
  <si>
    <t>Prestar los servicios como profesional de apoyo en tecnologías de la información, a la Unidad Ejecutora del Programa – UEP, y particularmente al Especialista en Gestión y Tecnologías de la Información, para lograr el cumplimiento de las metas e indicadores del programa en el marco del Contrato de Préstamo BID 5283/OCCO para financiar el Programa de Transformación Digital de la Justicia en Colombia.</t>
  </si>
  <si>
    <t>Apoyar técnicamente al Consejo Superior de la Judicatura en el marco del programa para la Transformación Digital de la Justicia en Colombia, contrato de préstamo 5283/OC-CO, en articulación con la Unidad Ejecutora del Programa como analista de procesos.</t>
  </si>
  <si>
    <t xml:space="preserve">Realizar la Interventoría técnica, administrativa, jurídica, financiera, contable y ambiental al contrato de obra pública que resulte adjudicado de la licitación pública cuyo objeto es Realizar las obras de Impermeabilización de Plazoleta central del Palacio de Justicia Alfonso Reyes Echandía de Bogotá D.C. Fase I. </t>
  </si>
  <si>
    <t>Prestar los servicios profesionales de abogado en la División de Asuntos Laborales de la Unidad de Recursos Humanos</t>
  </si>
  <si>
    <t>Prestar los servicios profesionales como arquitecta para contribuir con el logro de los objetivos y metas del Grupo de Proyectos Especiales de Infraestructura.</t>
  </si>
  <si>
    <t>Adquirir astas y banderas con destino a la Rama Judicial</t>
  </si>
  <si>
    <t xml:space="preserve">Realizar  los  Estudios  y  Diseños  para  las  Sedes  Judiciales  de  Orocué (Casanare),  Bolívar  (Cauca),  Concordia  (Magdalena),  Barrancominas (Guainía),   La   Primavera   (Vichada),   Neiva   (Huila)   y   Zipaquirá (Cundinamarca). </t>
  </si>
  <si>
    <t>Prestar la Interventoría integral a la adquisición de los servicios, elementos y recursos de conectividad, telecomunicaciones e internet para la Rama Judicial a Nivel nacional</t>
  </si>
  <si>
    <t>Prestar los servicios profesionales como contadora para la realización de las pruebas yverificación del recibo a satisfacción de nómina y módulos complementarios del contrato 149de 2019.</t>
  </si>
  <si>
    <t>Apoyar técnicamente al Consejo Superior de la Judicatura en el marco del programa para laTransformación Digital de la Justicia en Colombia, contrato de préstamo 5283/OC-CO, en articulación con la Unidad Ejecutora del Programa como ingeniero de apoyo en infraestructura de almacenamiento y cómputo</t>
  </si>
  <si>
    <t>Contratar la inscripción de doce (12) servidores judiciales para participar en el XXIX SIMPOSIO NACIONAL DE JUECES Y FISCALES, a realizarse en Medellín, del 24 al 26 de agosto de 2022, en modalidad presencial, de conformidad con las especificaciones contenidas en los estudios previos y la propuesta técnica y económica elaborada por el contratista.</t>
  </si>
  <si>
    <t>Prestar los servicios de apoyo en el soporte, atención de inquietudes y resolución  de  incidencias  al  aplicativo  de  nómina  y  módulos complementarios a nivel nacional</t>
  </si>
  <si>
    <t>Prestar los servicios de apoyo en el soporte, atención de inquietudes y resolución  de  incidencias  al  aplicativo  de  nómina  y  módulos complementarios a nivel nacional.</t>
  </si>
  <si>
    <t>Prestar los servicios de apoyo en el soporte, atención de inquietudes y resolución de incidencias al aplicativo de nómina y módulos complementarios a nivel nacional.</t>
  </si>
  <si>
    <t>Prestar los servicios de apoyo en el soporte, atención de inquietudes y resolución de incidencias al aplicativo de nómina ymódulos complementarios a nivel nacional.</t>
  </si>
  <si>
    <t>Contratar los servicios especializados para el acompañamiento, implementación, diseño, ejecución, seguimiento y gestión de las estrategias de gestión del cambio y comunicaciones en la Rama Judicial, para que apoye, facilite y coadyuve a conseguir la implementación exitosa de los procesos de transformación digital y las comunicaciones, su uso, apropiación y adopción de los proyectos e iniciativas que componen el PETD.</t>
  </si>
  <si>
    <t>Prestar la asesoría, apoyo y capacitación a los liquidadores del Grupo de Sentencias yConciliaciones en temas contables y realizar liquidaciones de conciliaciones judiciales y mandamientos ejecutivos que el área de procesos y direcciones seccionales lo solicitan</t>
  </si>
  <si>
    <t>Prestar  los  servicios  profesionales  en  el  Grupo  de  Sentencias  y Conciliaciones  de  la  Unidad  de  Asistencia  Legal  de  la  Dirección Ejecutiva  de  Administración  Judicial  del  Consejo  Superior  de  la Judicatura  en  las  actividades  relacionadas  con  la  revisión  de  la liquidación de Sentencias.</t>
  </si>
  <si>
    <t>Prestar los servicios profesionales de abogado para apoyar las actividades relacionadas con las funciones de defensajudicial y extrajudicial de la Dirección Ejecutiva de Administración Judicial.</t>
  </si>
  <si>
    <t>Prestar los servicios de apoyo a la gestión en el Grupo de Sentencias y Conciliaciones de la Unidad de Asistencia Legal en los procesos que se liquiden en vigencia actual y seguimiento a toda la cadena presupuestal.</t>
  </si>
  <si>
    <t>Prestar  los  servicios  de  apoyo  a  la  gestión  en  el  Grupo  de  Sentencias  y Conciliaciones de la Unidad de Asistencia Legal en el estudio de contratos de cesión de crédito de los derechos económicos.</t>
  </si>
  <si>
    <t>Contratar la adecuación del sistema integral de protección contra rayos y puesta  a  tierra  para  el  Palacio  de  Justicia  de  Bogotá  “Alfonso  Reyes Echandía", Sede anexa y Calle 72</t>
  </si>
  <si>
    <t xml:space="preserve">Prestar los servicios de apoyo a la digitalización de los expedientes administrativos e incorporación de cuentas de cobro en aplicativo de liquidación de sentencias. </t>
  </si>
  <si>
    <t>ADA S.A.S.</t>
  </si>
  <si>
    <t xml:space="preserve">BRV INGENIERIA Y PLANEACIÓN SAS </t>
  </si>
  <si>
    <t>TELEVISIÓN REGIONAL DEL ORIENTE LIMITADA CANAL TRO –TROLTDA</t>
  </si>
  <si>
    <t>LUIS MIGUEL BADOVINAC RIVERA</t>
  </si>
  <si>
    <t>UNDERNET DE COLOMBIA SAS</t>
  </si>
  <si>
    <t>MARIA ALEJANDRA MONTOYA MEJIA</t>
  </si>
  <si>
    <t>EDISON FERNANDO TORRES BASTIDAS</t>
  </si>
  <si>
    <t>GRUPO EMPRESARIAL INVERSIONES Y CONSTRUCCIONES CIA S.A.S. - INCO S.A.S.</t>
  </si>
  <si>
    <t xml:space="preserve">TANNY LILIANA GARCIA LIZARAZO </t>
  </si>
  <si>
    <t>JUAN FELIPE DEVIA RODRIGUEZ</t>
  </si>
  <si>
    <t>LUISA FERNANDA CAMACHO AVENDAÑO</t>
  </si>
  <si>
    <t>LOGIA 3 ASOCIADOS SAS</t>
  </si>
  <si>
    <t>JORGE LEONARDO REYES APONTE</t>
  </si>
  <si>
    <t>MARIA CAMILAANDREA PERDOMO GUERRERO</t>
  </si>
  <si>
    <t>NICOLÁS BRACK CASTAÑEDA</t>
  </si>
  <si>
    <t>CONSORCIO JMS-C</t>
  </si>
  <si>
    <t>CONSULTORA CAPITAL S.A.S. - BIC</t>
  </si>
  <si>
    <t>SANDRA LULIETH GÓMEZ GÓMEZ</t>
  </si>
  <si>
    <t>JORGE IGNACIO BLANCO</t>
  </si>
  <si>
    <t>COLEGIO DE JUECES Y FISCALES DE ANTIOQUIA</t>
  </si>
  <si>
    <t>ANNY JOHANNA MARTÍNEZ QUINCHE</t>
  </si>
  <si>
    <t>LEIDY STEPHANÍA GARCÍA CORREDOR</t>
  </si>
  <si>
    <t>CLAUDIA MILENA RAMÍREZ HERNÁNDEZ</t>
  </si>
  <si>
    <t>UNIÓN TEMPORAL AB GESTIÒN DEL CAMBIO 2022</t>
  </si>
  <si>
    <t>MARIA ALEJANDRA LADRÓN DE GUEVARA LÓPEZ</t>
  </si>
  <si>
    <t>SILVIA VALENZUELA VALBUENA</t>
  </si>
  <si>
    <t>MARTHA CECILIA RODRIGUEZ MORA</t>
  </si>
  <si>
    <t>KEILY CATERINE CORREDOR ALFONSO</t>
  </si>
  <si>
    <t>FAIZULY DAIAN PACHECO ALVAREZ</t>
  </si>
  <si>
    <t>CONSORCIO AG</t>
  </si>
  <si>
    <t>MARTHA LILIANA GOMEZ TRIANA</t>
  </si>
  <si>
    <t>NESTOR ABDON MESA HERREARA</t>
  </si>
  <si>
    <t>ANGELA ARANZAZU MONYOYA</t>
  </si>
  <si>
    <t>MARIA CLAUDIA DÍAZ LÓPEZ</t>
  </si>
  <si>
    <t>SANDY YANETH LÓPEZ PARARROYO</t>
  </si>
  <si>
    <t>BELSY  YOHANA PUENTES  DUARTE</t>
  </si>
  <si>
    <t>RICARDO VARELA ACOSTA</t>
  </si>
  <si>
    <t xml:space="preserve">JOSE MIGUEL CUBILLOS MUNCA </t>
  </si>
  <si>
    <t>MAYRA ALEJANDRA VARGAS LÓPEZ</t>
  </si>
  <si>
    <t>SUMIMAS S.A.S.</t>
  </si>
  <si>
    <t>160 DE 2021</t>
  </si>
  <si>
    <t>REALIZAR EL AVALUÓ DE LOS BIENES MUEBLES Y VEHÍCULOS DE PROPIEDAD DE LA RAMA JUDICIAL.</t>
  </si>
  <si>
    <t>GUSTAVO ADOLFO FORERO GONZALEZ</t>
  </si>
  <si>
    <t>170 DE 2022</t>
  </si>
  <si>
    <t>171 DE 2022</t>
  </si>
  <si>
    <t>172 DE 2022</t>
  </si>
  <si>
    <t>173 DE 2022</t>
  </si>
  <si>
    <t>174 DE 2022</t>
  </si>
  <si>
    <t>175 DE 2022</t>
  </si>
  <si>
    <t>176 DE 2022</t>
  </si>
  <si>
    <t>177 DE 2022</t>
  </si>
  <si>
    <t>178 DE 2022</t>
  </si>
  <si>
    <t>179 DE 2022</t>
  </si>
  <si>
    <t>181 DE 2022</t>
  </si>
  <si>
    <t>183 DE 2022</t>
  </si>
  <si>
    <t>186 DE 2022</t>
  </si>
  <si>
    <t>Prestar servicios de consultoría individual como profesional del derecho experto(a) en litigio oral para apoyar a la Rama Judicial en el fortalecimiento del sistema de justicia a través del desarrollo de un protocolo para la realización de audiencias.</t>
  </si>
  <si>
    <t>Realizar la propuesta estratégica del Plan Sectorial de Desarrollo (PSD), a partir de los insumos entregados por la Rama Judicial, utilizando una metodología de formulación, monitoreo y evaluación de política pública.</t>
  </si>
  <si>
    <t>Prestar servicios de consultoría individual como profesional del derecho experto(a) en derecho procesal y probatorio para apoyar a la Rama Judicial en el fortalecimiento del sistema de justicia a través del sesarrollo de un protocolo para la realización de audiencias.  Las actividades correspondientes al desarrollo de este objeto se  encuentran  en  los Términos  de  Referencia correspondientes,  incluidos  en  el  Anexo  A  del  presente Contrato.</t>
  </si>
  <si>
    <t>Contratar la inscripciónde treinta (30) servidores judiciales para participar en   el   Seminario   de   Actualización   en   Liquidación   de   Pensiones   del Régimen de Ahorro Individual con Solidaridad, en modalidad presencial.</t>
  </si>
  <si>
    <t xml:space="preserve">Prestar los servicios como profesional de apoyo en tecnología orientada  a  la  función  judicial,  a  la  Unidad  Ejecutora  del Programa – UEP, para lograr el cumplimiento de las metas e indicadores del programa en el marco del Contrato de Préstamo BID   5283/OC-CO   para   financiar   el   Programa   de Transformación Digital de la Justicia en Colombia. </t>
  </si>
  <si>
    <t>Contratar la inscripción de ochenta (80) servidores judiciales para su participación y capacitación en el XLIII Congreso Colombiano de Derecho Procesal.</t>
  </si>
  <si>
    <t>Adquirir consumibles para la impresora marca Fargo, al servicio de la Unidad de Registro Nacional de Abogados</t>
  </si>
  <si>
    <t>RealizarlainterventoríaTécnica,Ambiental,Administrativa,Jurídica,FinancierayContablealcontratodeobra que suscriba la Entidad con el objeto de “adecuación Sistema  integral  de  protección  contra  rayos  ypuestaatierraparaelPalaciodeJusticiadeBogotá“AlfonsoReyesEchandía",  SedeanexayCalle72</t>
  </si>
  <si>
    <t>Prestar el servicio de mantenimiento y soporte del Sitema de Gestión de Correspondencia y Archivo de Documentos Oficiales- SIGOBius en la Corte Constitucional, Consejo de Estado y Consejo Superior de la Judicatura</t>
  </si>
  <si>
    <t>Prestar  servicios profesionales  especializados  en  asuntos  jurídicos  y contractuales en el Despacho de la Directora Ejecutiva de Administración Judicial.</t>
  </si>
  <si>
    <t>Adquirir  consumibles  para  impresora  marca  OKI,  con  destino  a  la Rama Judicia</t>
  </si>
  <si>
    <t>Adquirir  Vehículos  blindados  Nivel  IIIA  Camionetas  Station  W agon  4x4 para  la  implementación  de  Esquemas  de  protección  de  funcionarios judiciales  clasificados  con  nivel  de  riesgo  por  el  cumplimiento  de  sus funciones.</t>
  </si>
  <si>
    <t>Prestar el servicio de practica de exámenes de tamizaje cardiovascular y para cáncer (próstata-mama) a los servidores judiciales del nivel central de la Rama Judicial y valoración médica para la lectura de los mismos</t>
  </si>
  <si>
    <t>HARRY FERNANDO MORA MAYORGA</t>
  </si>
  <si>
    <t>JUANITA DURÁN VÉLEZ</t>
  </si>
  <si>
    <t>ALEXANDER VELASCO BARÓN</t>
  </si>
  <si>
    <t>UNIVERSIDAD EXTERNADO DE COLOMBIA</t>
  </si>
  <si>
    <t xml:space="preserve">LESLIE ROCÍO CRUZ CHACÓN </t>
  </si>
  <si>
    <t>INSTITUTO COLOMBIANO DE DERECHO PROCESAL</t>
  </si>
  <si>
    <t>IDENTICO SA S</t>
  </si>
  <si>
    <t>PROGRAMA DE LAS NACIONES UNIDAS PARA EL DESARROLLO PNUD</t>
  </si>
  <si>
    <t>MARTHA CATALINA RODRÍGUEZ CERVANTES</t>
  </si>
  <si>
    <t>UNIPLES SA</t>
  </si>
  <si>
    <t>UNION TEMPORAL BLINDADOS 2022 TOYONORTE-ARMOR</t>
  </si>
  <si>
    <t>EVALUA SALUD IPS SAS</t>
  </si>
  <si>
    <t xml:space="preserve">JULIO ANDRÉS CASTRO GONZALEZ GONZÁLEZREPRESENTANTE </t>
  </si>
  <si>
    <t>JULIO ANDRÉS CASTRO GONZÁLEZ</t>
  </si>
  <si>
    <t>WILLIAM RAFAEL MULFORD  VELÁSQUEZ</t>
  </si>
  <si>
    <t>NASLLY RAQUEL RAMOS  CAMACHO</t>
  </si>
  <si>
    <t>RENÉ AMAYA SORIANO</t>
  </si>
  <si>
    <t>RAUL  SILVA MARTA</t>
  </si>
  <si>
    <t>OC 95564 DE 2022</t>
  </si>
  <si>
    <t>OC 95559 DE 2022</t>
  </si>
  <si>
    <t>OC 95986 DE 2022</t>
  </si>
  <si>
    <t>UT SOFTLINEBEX 2020</t>
  </si>
  <si>
    <t>OMAR HENRY CORTES VELASQUEZ</t>
  </si>
  <si>
    <t>Los equipos de cómputo con los que cuenta actualmente la Escuela Judicial “Rodrigo Lara Bonilla” en sus salas de formación se encuentran en estado de obsolescencia, por lo que es indispensable renovación de ese parque tecnológico.</t>
  </si>
  <si>
    <t>Adquisición de 3.600 licencias office 365 E3 y 3.600 licencias de Defender for Office 365, cuyas condiciones y especificaciones técnicas son las descritas en el Instrumento de Agregación de Demanda Software por Catálogo CCE-139-IAD-2020 de Colombia Compra Eficiente.</t>
  </si>
  <si>
    <t>Prestar el servicio de mantenimiento preventivo y correctivo para las motocicletas marca Yamaha al servicio de las Altas Cortes y Dirección Ejecutiva de Administración Judicial, incluidos repuestos originales y/o genuinos</t>
  </si>
  <si>
    <t>135 DE 2022</t>
  </si>
  <si>
    <t>136 DE 2022</t>
  </si>
  <si>
    <t>148 DE 2022</t>
  </si>
  <si>
    <t>154 DE 2022</t>
  </si>
  <si>
    <t>UNIVERSIDAD LIBRE</t>
  </si>
  <si>
    <t xml:space="preserve">UNIDAD  NACIONAL  DE  PROTECCIÓN–UNP </t>
  </si>
  <si>
    <t>Realice el diseño y diagramación de información para formatos impresos y electrónicos y su correspondiente impresión o grabación.</t>
  </si>
  <si>
    <t xml:space="preserve">Realizar esfuerzos técnicos, administrativos y académicos entre el Consejo Superior de la  Judicatura y la Institución de Educación Superior, con el fin de que  los  estudiantes  de  pregrado  realicen  prácticas  o  pasantías  sin remuneración, que hagan parte del respectivo pénsum académico, a través de la aplicación de los conocimientos académicos adquiridos y su formación humana contribuyendo al logro de los propósitos de la eficiencia, acceso a la Justicia y apoyo a la gestión Judicial. </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</si>
  <si>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pénsum académico, a través de la aplicación de los conocimientos académicos adquiridos y su formación humana contribuyendo al logro de los propósitos de la eficiencia, acceso a la Justicia y apoyo a la gestión Judicial.</t>
  </si>
  <si>
    <t xml:space="preserve">arrendamiento  de  7 Vehículos camionetas tipo 4x4 blindadas o Convencionales con destino al fortalecimiento  de  la  infraestructura  de  protección  de  servidores y ex servidores judiciales clasificados con nivel de riesgo. </t>
  </si>
  <si>
    <t>CLAUDIA ALEXANDRA BRICEÑO MEJ</t>
  </si>
  <si>
    <t>RENÉ AMAYA SOREANO</t>
  </si>
  <si>
    <t>JUAN DE JESÚS HERNANDEZ MARTÍNEZ</t>
  </si>
  <si>
    <t>182 DE 2022</t>
  </si>
  <si>
    <t>1.35%</t>
  </si>
  <si>
    <t>150 DE 2022</t>
  </si>
  <si>
    <t>151 DE 2022</t>
  </si>
  <si>
    <t xml:space="preserve">Prestar los servicios de apoyo a la gestión de la División de Estructuración de proyectos en la Unidad de Infraestructura Física. </t>
  </si>
  <si>
    <t>Prestar los servicios profesionales en las etapas de planeación, ejecución, seguimiento y liquidación de proyectos a cargo de la Unidad de Infraestructura</t>
  </si>
  <si>
    <t>MARIANA GÓMEZ MACÍAS</t>
  </si>
  <si>
    <t>GLORIA MONGUA LUCERO</t>
  </si>
  <si>
    <t>FABIO  GERMÁN  PAZ FRANCO</t>
  </si>
  <si>
    <t>YEISSON EDUARDO GÓMEZ SUARE</t>
  </si>
  <si>
    <t>% REPORTADOS POR LOS SUPERVISORES</t>
  </si>
  <si>
    <t>VALOR INICIAL</t>
  </si>
  <si>
    <t xml:space="preserve">ADICIONES : VALOR TOTAL </t>
  </si>
  <si>
    <t>FECHA TERMINACIÓN CONTRATO INCLUIDA PRORROGAS y SUSPENSIONES</t>
  </si>
  <si>
    <t>CONTRATOS EN EJECECUCIÓN, SUSCRITOS, MODIFICADOS Y LIQUIDADOS EN SEPTIEMBRE DE 2022</t>
  </si>
  <si>
    <t>RECURSOS PROVIENEN DEL BID</t>
  </si>
  <si>
    <t>CONTRATISTA</t>
  </si>
  <si>
    <t>INTERVENTOR</t>
  </si>
  <si>
    <t>SUPERVISOR</t>
  </si>
  <si>
    <t>No. Interno</t>
  </si>
  <si>
    <t>FECHA TERMINACIÓN CONTRATO INCLUIDA PRORROGAS</t>
  </si>
  <si>
    <t>FECHA LIQUIDACIÓN DE LA O.C.</t>
  </si>
  <si>
    <t>180 DE 2022</t>
  </si>
  <si>
    <t>185 DE 2022</t>
  </si>
  <si>
    <t>NERY LISETH MOSQUERA MENDOZA</t>
  </si>
  <si>
    <t>YENNY ALEXANDRA ANTOLINEZ SEGURA</t>
  </si>
  <si>
    <t>FECHA DE INICIO</t>
  </si>
  <si>
    <t>ORDENES DE COMPRA SUSCRITAS Y MODIFICADOS SEPTIEMBRE 2022</t>
  </si>
  <si>
    <t>ACADEMIA COLOMBIANA DE JURISPRUDENCIA</t>
  </si>
  <si>
    <t>CONTRATOS Y CONVENIOS INTERADMINISTRATIVOS EN EJECUCIÓN, SUSCRITOS Y MODIFICADOS SEPTIEMBRE 2022</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</si>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</sst>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43" formatCode="_-* #,##0.00_-;\-* #,##0.00_-;_-* &quot;-&quot;??_-;_-@_-"/>
    <numFmt numFmtId="165" formatCode="yyyy/mm/dd"/>
    <numFmt numFmtId="166" formatCode="dd/mm/yyyy;@"/>
    <numFmt numFmtId="168" formatCode="_-&quot;$&quot;\ * #,##0_-;\-&quot;$&quot;\ * #,##0_-;_-&quot;$&quot;\ * &quot;-&quot;??_-;_-@_-"/>
  </numFmts>
  <fonts count="24" x14ac:knownFonts="1">
    <font>
      <sz val="11"/>
      <color indexed="8"/>
      <name val="Calibri"/>
      <family val="2"/>
      <scheme val="minor"/>
    </font>
    <font>
      <sz val="11"/>
      <color indexed="8"/>
      <name val="Calibri"/>
      <family val="2"/>
      <scheme val="minor"/>
    </font>
    <font>
      <sz val="11"/>
      <name val="Calibri"/>
      <family val="2"/>
      <scheme val="minor"/>
    </font>
    <font>
      <sz val="11"/>
      <color rgb="FF000000"/>
      <name val="Calibri"/>
      <family val="2"/>
      <scheme val="minor"/>
    </font>
    <font>
      <sz val="8"/>
      <name val="Calibri"/>
      <family val="2"/>
      <scheme val="minor"/>
    </font>
    <font>
      <sz val="8"/>
      <color indexed="8"/>
      <name val="Calibri"/>
      <family val="2"/>
      <scheme val="minor"/>
    </font>
    <font>
      <sz val="11"/>
      <color theme="1"/>
      <name val="Calibri"/>
      <family val="2"/>
      <scheme val="minor"/>
    </font>
    <font>
      <sz val="9"/>
      <color rgb="FF000000"/>
      <name val="Arial"/>
    </font>
    <font>
      <b/>
      <sz val="10"/>
      <color rgb="FF000000"/>
      <name val="Calibri"/>
    </font>
    <font>
      <sz val="10"/>
      <color rgb="FF000000"/>
      <name val="Calibri"/>
    </font>
    <font>
      <b/>
      <sz val="10"/>
      <color rgb="FF000000"/>
      <name val="Calibri"/>
      <family val="2"/>
    </font>
    <font>
      <sz val="10"/>
      <color rgb="FF000000"/>
      <name val="Calibri"/>
      <family val="2"/>
    </font>
    <font>
      <sz val="9"/>
      <color rgb="FF000000"/>
      <name val="Arial"/>
      <family val="2"/>
    </font>
    <font>
      <b/>
      <sz val="8"/>
      <color rgb="FFFFFFFF"/>
      <name val="Calibri"/>
      <family val="2"/>
      <scheme val="minor"/>
    </font>
    <font>
      <sz val="9"/>
      <color rgb="FF000000"/>
      <name val="Calibri"/>
      <family val="2"/>
      <scheme val="minor"/>
    </font>
    <font>
      <sz val="8"/>
      <color rgb="FF000000"/>
      <name val="Calibri"/>
      <family val="2"/>
      <scheme val="minor"/>
    </font>
    <font>
      <b/>
      <sz val="6"/>
      <color rgb="FFFFFFFF"/>
      <name val="Calibri"/>
      <family val="2"/>
      <scheme val="minor"/>
    </font>
    <font>
      <sz val="6"/>
      <color indexed="8"/>
      <name val="Calibri"/>
      <family val="2"/>
      <scheme val="minor"/>
    </font>
    <font>
      <b/>
      <sz val="9"/>
      <color rgb="FFFFFFFF"/>
      <name val="Calibri"/>
      <family val="2"/>
      <scheme val="minor"/>
    </font>
    <font>
      <b/>
      <sz val="10"/>
      <color rgb="FFFFFFFF"/>
      <name val="Calibri"/>
      <family val="2"/>
      <scheme val="minor"/>
    </font>
    <font>
      <b/>
      <sz val="11"/>
      <color rgb="FFFFFFFF"/>
      <name val="Calibri"/>
      <family val="2"/>
      <scheme val="minor"/>
    </font>
    <font>
      <b/>
      <sz val="20"/>
      <color rgb="FFFFFFFF"/>
      <name val="Calibri"/>
      <family val="2"/>
      <scheme val="minor"/>
    </font>
    <font>
      <b/>
      <sz val="11"/>
      <color indexed="8"/>
      <name val="Calibri"/>
      <family val="2"/>
      <scheme val="minor"/>
    </font>
    <font>
      <sz val="8"/>
      <name val="Arial"/>
      <family val="2"/>
    </font>
  </fonts>
  <fills count="10">
    <fill>
      <patternFill patternType="none"/>
    </fill>
    <fill>
      <patternFill patternType="gray125"/>
    </fill>
    <fill>
      <patternFill patternType="solid">
        <fgColor indexed="43"/>
      </patternFill>
    </fill>
    <fill>
      <patternFill patternType="solid">
        <fgColor indexed="9"/>
      </patternFill>
    </fill>
    <fill>
      <patternFill patternType="none">
        <fgColor indexed="11"/>
      </patternFill>
    </fill>
    <fill>
      <patternFill patternType="solid">
        <fgColor rgb="FFFFFFFF"/>
        <bgColor rgb="FF000000"/>
      </patternFill>
    </fill>
    <fill>
      <patternFill patternType="solid">
        <fgColor rgb="FFFFC000"/>
        <bgColor indexed="11"/>
      </patternFill>
    </fill>
    <fill>
      <patternFill patternType="solid">
        <fgColor rgb="FFFFC000"/>
        <bgColor indexed="64"/>
      </patternFill>
    </fill>
    <fill>
      <patternFill patternType="solid">
        <fgColor rgb="FF666699"/>
        <bgColor rgb="FF000000"/>
      </patternFill>
    </fill>
    <fill>
      <patternFill patternType="solid">
        <fgColor rgb="FFFFC000"/>
        <bgColor rgb="FF000000"/>
      </patternFill>
    </fill>
  </fills>
  <borders count="16">
    <border>
      <left/>
      <right/>
      <top/>
      <bottom/>
      <diagonal/>
    </border>
    <border>
      <left/>
      <right/>
      <top/>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indexed="8"/>
      </top>
      <bottom style="thin">
        <color rgb="FF000000"/>
      </bottom>
      <diagonal/>
    </border>
    <border>
      <left/>
      <right/>
      <top style="thin">
        <color indexed="8"/>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8">
    <xf numFmtId="0" fontId="0" fillId="0" borderId="0"/>
    <xf numFmtId="0" fontId="1" fillId="4" borderId="1"/>
    <xf numFmtId="0" fontId="1" fillId="4" borderId="1"/>
    <xf numFmtId="0" fontId="1" fillId="4" borderId="1"/>
    <xf numFmtId="9" fontId="1" fillId="0" borderId="0" applyFont="0" applyFill="0" applyBorder="0" applyAlignment="0" applyProtection="0"/>
    <xf numFmtId="43" fontId="1" fillId="0" borderId="0" applyFont="0" applyFill="0" applyBorder="0" applyAlignment="0" applyProtection="0"/>
    <xf numFmtId="43" fontId="6" fillId="4" borderId="1" applyFont="0" applyFill="0" applyBorder="0" applyAlignment="0" applyProtection="0"/>
    <xf numFmtId="44" fontId="1" fillId="0" borderId="0" applyFont="0" applyFill="0" applyBorder="0" applyAlignment="0" applyProtection="0"/>
  </cellStyleXfs>
  <cellXfs count="104">
    <xf numFmtId="0" fontId="0" fillId="0" borderId="0" xfId="0"/>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2"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0" fillId="4" borderId="0" xfId="0" applyFill="1" applyAlignment="1">
      <alignment vertical="center" wrapText="1"/>
    </xf>
    <xf numFmtId="166" fontId="7" fillId="4" borderId="3" xfId="0" applyNumberFormat="1" applyFont="1" applyFill="1" applyBorder="1" applyAlignment="1">
      <alignment horizontal="center" vertical="center" wrapText="1"/>
    </xf>
    <xf numFmtId="0" fontId="0" fillId="0" borderId="0" xfId="0"/>
    <xf numFmtId="0" fontId="2" fillId="0" borderId="0" xfId="0" applyFont="1" applyAlignment="1">
      <alignment horizontal="left" vertical="center" wrapText="1"/>
    </xf>
    <xf numFmtId="168" fontId="0" fillId="0" borderId="0" xfId="7" applyNumberFormat="1" applyFont="1" applyAlignment="1">
      <alignment vertical="center" wrapText="1"/>
    </xf>
    <xf numFmtId="168" fontId="0" fillId="2" borderId="1" xfId="7" applyNumberFormat="1" applyFont="1" applyFill="1" applyBorder="1" applyAlignment="1">
      <alignment horizontal="center" vertical="center" wrapText="1"/>
    </xf>
    <xf numFmtId="0" fontId="0" fillId="0" borderId="0" xfId="0" applyAlignment="1">
      <alignment horizontal="center" wrapText="1"/>
    </xf>
    <xf numFmtId="0" fontId="15" fillId="0" borderId="1" xfId="0" applyFont="1" applyBorder="1" applyAlignment="1">
      <alignment horizontal="center" wrapText="1"/>
    </xf>
    <xf numFmtId="165" fontId="4" fillId="0" borderId="2" xfId="0" applyNumberFormat="1" applyFont="1" applyBorder="1" applyAlignment="1" applyProtection="1">
      <alignment horizontal="left" vertical="center" wrapText="1"/>
      <protection locked="0"/>
    </xf>
    <xf numFmtId="165" fontId="5" fillId="0" borderId="2" xfId="0" applyNumberFormat="1" applyFont="1" applyBorder="1" applyAlignment="1" applyProtection="1">
      <alignment horizontal="left" vertical="center" wrapText="1"/>
      <protection locked="0"/>
    </xf>
    <xf numFmtId="0" fontId="5" fillId="0" borderId="2" xfId="0" applyFont="1" applyBorder="1" applyAlignment="1" applyProtection="1">
      <alignment vertical="center" wrapText="1"/>
      <protection locked="0"/>
    </xf>
    <xf numFmtId="168" fontId="5" fillId="0" borderId="2" xfId="7" applyNumberFormat="1" applyFont="1" applyBorder="1" applyAlignment="1" applyProtection="1">
      <alignment vertical="center" wrapText="1"/>
      <protection locked="0"/>
    </xf>
    <xf numFmtId="165" fontId="5" fillId="0" borderId="2" xfId="0" applyNumberFormat="1" applyFont="1" applyBorder="1" applyAlignment="1" applyProtection="1">
      <alignment horizontal="center" vertical="center" wrapText="1"/>
      <protection locked="0"/>
    </xf>
    <xf numFmtId="9" fontId="5" fillId="4" borderId="2" xfId="4" applyFont="1" applyFill="1" applyBorder="1" applyAlignment="1" applyProtection="1">
      <alignment horizontal="center" vertical="center" wrapText="1"/>
      <protection locked="0"/>
    </xf>
    <xf numFmtId="168" fontId="5" fillId="0" borderId="2" xfId="7" applyNumberFormat="1" applyFont="1" applyBorder="1" applyAlignment="1" applyProtection="1">
      <alignment horizontal="center" vertical="center" wrapText="1"/>
      <protection locked="0"/>
    </xf>
    <xf numFmtId="9" fontId="15" fillId="4" borderId="3" xfId="0" applyNumberFormat="1" applyFont="1" applyFill="1" applyBorder="1" applyAlignment="1">
      <alignment horizontal="center" vertical="center" wrapText="1"/>
    </xf>
    <xf numFmtId="10" fontId="4" fillId="4" borderId="3" xfId="0" applyNumberFormat="1" applyFont="1" applyFill="1" applyBorder="1" applyAlignment="1">
      <alignment horizontal="center" vertical="center" wrapText="1"/>
    </xf>
    <xf numFmtId="9" fontId="4" fillId="5" borderId="4" xfId="0" applyNumberFormat="1" applyFont="1" applyFill="1" applyBorder="1" applyAlignment="1">
      <alignment horizontal="center" vertical="center" wrapText="1"/>
    </xf>
    <xf numFmtId="9" fontId="15" fillId="0" borderId="5" xfId="0" applyNumberFormat="1" applyFont="1" applyBorder="1" applyAlignment="1">
      <alignment horizontal="center" vertical="center" wrapText="1"/>
    </xf>
    <xf numFmtId="165" fontId="4" fillId="0" borderId="2" xfId="0" applyNumberFormat="1" applyFont="1" applyFill="1" applyBorder="1" applyAlignment="1" applyProtection="1">
      <alignment horizontal="left" vertical="center" wrapText="1"/>
      <protection locked="0"/>
    </xf>
    <xf numFmtId="0" fontId="4" fillId="0" borderId="2" xfId="0" applyFont="1" applyBorder="1" applyAlignment="1" applyProtection="1">
      <alignment vertical="center" wrapText="1"/>
      <protection locked="0"/>
    </xf>
    <xf numFmtId="168" fontId="4" fillId="0" borderId="2" xfId="7" applyNumberFormat="1" applyFont="1" applyBorder="1" applyAlignment="1" applyProtection="1">
      <alignment vertical="center" wrapText="1"/>
      <protection locked="0"/>
    </xf>
    <xf numFmtId="165" fontId="4" fillId="0" borderId="2" xfId="0" applyNumberFormat="1" applyFont="1" applyBorder="1" applyAlignment="1" applyProtection="1">
      <alignment horizontal="center" vertical="center" wrapText="1"/>
      <protection locked="0"/>
    </xf>
    <xf numFmtId="0" fontId="4" fillId="0" borderId="0" xfId="0" applyFont="1" applyAlignment="1">
      <alignment vertical="center" wrapText="1"/>
    </xf>
    <xf numFmtId="165" fontId="4" fillId="7" borderId="2" xfId="0" applyNumberFormat="1" applyFont="1" applyFill="1" applyBorder="1" applyAlignment="1" applyProtection="1">
      <alignment horizontal="left" vertical="center" wrapText="1"/>
      <protection locked="0"/>
    </xf>
    <xf numFmtId="0" fontId="4" fillId="7" borderId="2" xfId="0" applyFont="1" applyFill="1" applyBorder="1" applyAlignment="1" applyProtection="1">
      <alignment vertical="center" wrapText="1"/>
      <protection locked="0"/>
    </xf>
    <xf numFmtId="0" fontId="5" fillId="7" borderId="2" xfId="0" applyFont="1" applyFill="1" applyBorder="1" applyAlignment="1" applyProtection="1">
      <alignment vertical="center" wrapText="1"/>
      <protection locked="0"/>
    </xf>
    <xf numFmtId="168" fontId="4" fillId="7" borderId="2" xfId="7" applyNumberFormat="1" applyFont="1" applyFill="1" applyBorder="1" applyAlignment="1" applyProtection="1">
      <alignment vertical="center" wrapText="1"/>
      <protection locked="0"/>
    </xf>
    <xf numFmtId="168" fontId="5" fillId="7" borderId="2" xfId="7" applyNumberFormat="1" applyFont="1" applyFill="1" applyBorder="1" applyAlignment="1" applyProtection="1">
      <alignment vertical="center" wrapText="1"/>
      <protection locked="0"/>
    </xf>
    <xf numFmtId="165" fontId="4" fillId="7" borderId="2" xfId="0" applyNumberFormat="1" applyFont="1" applyFill="1" applyBorder="1" applyAlignment="1" applyProtection="1">
      <alignment horizontal="center" vertical="center" wrapText="1"/>
      <protection locked="0"/>
    </xf>
    <xf numFmtId="9" fontId="5" fillId="6" borderId="2" xfId="4" applyFont="1" applyFill="1" applyBorder="1" applyAlignment="1" applyProtection="1">
      <alignment horizontal="center" vertical="center" wrapText="1"/>
      <protection locked="0"/>
    </xf>
    <xf numFmtId="0" fontId="4"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168" fontId="5" fillId="2" borderId="1" xfId="7" applyNumberFormat="1" applyFont="1" applyFill="1" applyBorder="1" applyAlignment="1">
      <alignment horizontal="center" vertical="center" wrapText="1"/>
    </xf>
    <xf numFmtId="43" fontId="5" fillId="2" borderId="1" xfId="5" applyFont="1" applyFill="1" applyBorder="1" applyAlignment="1">
      <alignment horizontal="center" vertical="center" wrapText="1"/>
    </xf>
    <xf numFmtId="0" fontId="16" fillId="8" borderId="6" xfId="0" applyFont="1" applyFill="1" applyBorder="1" applyAlignment="1">
      <alignment horizontal="center" vertical="center" wrapText="1"/>
    </xf>
    <xf numFmtId="0" fontId="16" fillId="8" borderId="7" xfId="0" applyFont="1" applyFill="1" applyBorder="1" applyAlignment="1">
      <alignment horizontal="center" vertical="center" wrapText="1"/>
    </xf>
    <xf numFmtId="0" fontId="16" fillId="8" borderId="8" xfId="0" applyFont="1" applyFill="1" applyBorder="1" applyAlignment="1">
      <alignment horizontal="center" vertical="center" wrapText="1"/>
    </xf>
    <xf numFmtId="0" fontId="17" fillId="0" borderId="0" xfId="0" applyFont="1" applyAlignment="1">
      <alignment horizontal="center" vertical="center" wrapText="1"/>
    </xf>
    <xf numFmtId="0" fontId="15" fillId="0" borderId="2" xfId="0" applyFont="1" applyBorder="1" applyAlignment="1">
      <alignment vertical="center" wrapText="1"/>
    </xf>
    <xf numFmtId="0" fontId="15" fillId="0" borderId="11" xfId="0" applyFont="1" applyBorder="1" applyAlignment="1">
      <alignment vertical="center" wrapText="1"/>
    </xf>
    <xf numFmtId="0" fontId="4" fillId="0" borderId="2" xfId="0" applyFont="1" applyBorder="1" applyAlignment="1">
      <alignment vertical="center" wrapText="1"/>
    </xf>
    <xf numFmtId="0" fontId="4" fillId="9" borderId="2" xfId="0" applyFont="1" applyFill="1" applyBorder="1" applyAlignment="1">
      <alignment vertical="center" wrapText="1"/>
    </xf>
    <xf numFmtId="0" fontId="13" fillId="8" borderId="12" xfId="0" applyFont="1" applyFill="1" applyBorder="1" applyAlignment="1">
      <alignment horizontal="center" vertical="center" wrapText="1"/>
    </xf>
    <xf numFmtId="0" fontId="15" fillId="0" borderId="3" xfId="0" applyFont="1" applyBorder="1" applyAlignment="1">
      <alignment vertical="center" wrapText="1"/>
    </xf>
    <xf numFmtId="0" fontId="15" fillId="0" borderId="3" xfId="0" applyFont="1" applyBorder="1" applyAlignment="1">
      <alignment horizontal="left" vertical="center" wrapText="1"/>
    </xf>
    <xf numFmtId="0" fontId="15" fillId="0" borderId="3" xfId="0" applyFont="1" applyBorder="1" applyAlignment="1">
      <alignment horizontal="right" vertical="center" wrapText="1"/>
    </xf>
    <xf numFmtId="168" fontId="15" fillId="0" borderId="3" xfId="7" applyNumberFormat="1" applyFont="1" applyBorder="1" applyAlignment="1">
      <alignment vertical="center" wrapText="1"/>
    </xf>
    <xf numFmtId="9" fontId="4" fillId="0" borderId="5" xfId="0" applyNumberFormat="1" applyFont="1" applyBorder="1" applyAlignment="1">
      <alignment horizontal="center" vertical="center" wrapText="1"/>
    </xf>
    <xf numFmtId="0" fontId="20" fillId="8" borderId="9" xfId="0" applyFont="1" applyFill="1" applyBorder="1" applyAlignment="1">
      <alignment horizontal="center" vertical="center" wrapText="1"/>
    </xf>
    <xf numFmtId="0" fontId="20" fillId="8" borderId="10" xfId="0" applyFont="1" applyFill="1" applyBorder="1" applyAlignment="1">
      <alignment horizontal="center" vertical="center" wrapText="1"/>
    </xf>
    <xf numFmtId="0" fontId="16" fillId="8" borderId="8" xfId="0" applyFont="1" applyFill="1" applyBorder="1" applyAlignment="1">
      <alignment horizontal="center" vertical="center" wrapText="1"/>
    </xf>
    <xf numFmtId="0" fontId="16" fillId="8" borderId="13" xfId="0" applyFont="1" applyFill="1" applyBorder="1" applyAlignment="1">
      <alignment horizontal="center" vertical="center" wrapText="1"/>
    </xf>
    <xf numFmtId="0" fontId="5" fillId="0" borderId="2" xfId="0" applyFont="1" applyBorder="1" applyAlignment="1" applyProtection="1">
      <alignment vertical="top" wrapText="1"/>
      <protection locked="0"/>
    </xf>
    <xf numFmtId="0" fontId="15" fillId="0" borderId="3" xfId="0" applyFont="1" applyBorder="1" applyAlignment="1">
      <alignment vertical="top" wrapText="1"/>
    </xf>
    <xf numFmtId="0" fontId="4" fillId="0" borderId="2" xfId="0" applyFont="1" applyBorder="1" applyAlignment="1" applyProtection="1">
      <alignment vertical="top" wrapText="1"/>
      <protection locked="0"/>
    </xf>
    <xf numFmtId="0" fontId="4" fillId="7" borderId="2" xfId="0" applyFont="1" applyFill="1" applyBorder="1" applyAlignment="1" applyProtection="1">
      <alignment vertical="top" wrapText="1"/>
      <protection locked="0"/>
    </xf>
    <xf numFmtId="0" fontId="5" fillId="2" borderId="1" xfId="0" applyFont="1" applyFill="1" applyBorder="1" applyAlignment="1">
      <alignment horizontal="center" vertical="top" wrapText="1"/>
    </xf>
    <xf numFmtId="0" fontId="0" fillId="0" borderId="0" xfId="0" applyAlignment="1">
      <alignment vertical="top"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14" fillId="0" borderId="1" xfId="0" applyFont="1" applyBorder="1" applyAlignment="1">
      <alignment wrapText="1"/>
    </xf>
    <xf numFmtId="0" fontId="21" fillId="8" borderId="14" xfId="0" applyFont="1" applyFill="1" applyBorder="1" applyAlignment="1">
      <alignment horizontal="center" vertical="center" wrapText="1"/>
    </xf>
    <xf numFmtId="0" fontId="21" fillId="8" borderId="13" xfId="0" applyFont="1" applyFill="1" applyBorder="1" applyAlignment="1">
      <alignment horizontal="center" vertical="center" wrapText="1"/>
    </xf>
    <xf numFmtId="0" fontId="0" fillId="0" borderId="0" xfId="0" applyAlignment="1">
      <alignment wrapText="1"/>
    </xf>
    <xf numFmtId="0" fontId="20" fillId="8" borderId="15" xfId="0" applyFont="1" applyFill="1" applyBorder="1" applyAlignment="1">
      <alignment horizontal="center" vertical="center" wrapText="1"/>
    </xf>
    <xf numFmtId="0" fontId="19" fillId="8" borderId="13" xfId="0" applyFont="1" applyFill="1" applyBorder="1" applyAlignment="1">
      <alignment horizontal="center" vertical="center" wrapText="1"/>
    </xf>
    <xf numFmtId="0" fontId="19" fillId="8" borderId="8" xfId="0" applyFont="1" applyFill="1" applyBorder="1" applyAlignment="1">
      <alignment horizontal="center" vertical="center" wrapText="1"/>
    </xf>
    <xf numFmtId="0" fontId="18" fillId="8" borderId="15" xfId="0" applyFont="1" applyFill="1" applyBorder="1" applyAlignment="1">
      <alignment horizontal="center" vertical="center" wrapText="1"/>
    </xf>
    <xf numFmtId="0" fontId="0" fillId="3" borderId="11" xfId="0" applyFill="1" applyBorder="1" applyAlignment="1" applyProtection="1">
      <alignment vertical="center"/>
      <protection locked="0"/>
    </xf>
    <xf numFmtId="0" fontId="22" fillId="3" borderId="11" xfId="0" applyFont="1" applyFill="1" applyBorder="1" applyAlignment="1" applyProtection="1">
      <alignment horizontal="center" vertical="center"/>
      <protection locked="0"/>
    </xf>
    <xf numFmtId="165" fontId="0" fillId="3" borderId="11" xfId="0" applyNumberFormat="1" applyFill="1" applyBorder="1" applyAlignment="1" applyProtection="1">
      <alignment vertical="center"/>
      <protection locked="0"/>
    </xf>
    <xf numFmtId="0" fontId="0" fillId="3" borderId="11" xfId="0" applyFill="1" applyBorder="1" applyAlignment="1" applyProtection="1">
      <alignment vertical="center" wrapText="1"/>
      <protection locked="0"/>
    </xf>
    <xf numFmtId="14" fontId="23" fillId="0" borderId="11" xfId="0" applyNumberFormat="1" applyFont="1" applyBorder="1" applyAlignment="1">
      <alignment horizontal="center" vertical="center"/>
    </xf>
    <xf numFmtId="0" fontId="0" fillId="0" borderId="0" xfId="0" applyAlignment="1">
      <alignment vertical="center"/>
    </xf>
    <xf numFmtId="0" fontId="0" fillId="0" borderId="11" xfId="0" applyBorder="1" applyAlignment="1">
      <alignment vertical="center"/>
    </xf>
    <xf numFmtId="9" fontId="0" fillId="0" borderId="11" xfId="4" applyFont="1" applyBorder="1" applyAlignment="1">
      <alignment vertical="center"/>
    </xf>
    <xf numFmtId="0" fontId="0" fillId="0" borderId="0" xfId="0" applyAlignment="1">
      <alignment horizontal="center"/>
    </xf>
    <xf numFmtId="0" fontId="0" fillId="3" borderId="11" xfId="0" applyFill="1" applyBorder="1" applyAlignment="1" applyProtection="1">
      <alignment horizontal="center" vertical="center"/>
      <protection locked="0"/>
    </xf>
    <xf numFmtId="168" fontId="0" fillId="3" borderId="11" xfId="7" applyNumberFormat="1" applyFont="1" applyFill="1" applyBorder="1" applyAlignment="1" applyProtection="1">
      <alignment vertical="center"/>
      <protection locked="0"/>
    </xf>
    <xf numFmtId="168" fontId="13" fillId="8" borderId="12" xfId="7" applyNumberFormat="1" applyFont="1" applyFill="1" applyBorder="1" applyAlignment="1">
      <alignment horizontal="center" vertical="center" wrapText="1"/>
    </xf>
    <xf numFmtId="0" fontId="8" fillId="4" borderId="2" xfId="3" applyFont="1" applyBorder="1" applyAlignment="1" applyProtection="1">
      <alignment vertical="center" wrapText="1"/>
      <protection locked="0"/>
    </xf>
    <xf numFmtId="165" fontId="9" fillId="4" borderId="2" xfId="3" applyNumberFormat="1" applyFont="1" applyBorder="1" applyAlignment="1" applyProtection="1">
      <alignment horizontal="center" vertical="center" wrapText="1"/>
      <protection locked="0"/>
    </xf>
    <xf numFmtId="0" fontId="9" fillId="4" borderId="2" xfId="3" applyFont="1" applyBorder="1" applyAlignment="1" applyProtection="1">
      <alignment vertical="center" wrapText="1"/>
      <protection locked="0"/>
    </xf>
    <xf numFmtId="168" fontId="9" fillId="4" borderId="2" xfId="7" applyNumberFormat="1" applyFont="1" applyFill="1" applyBorder="1" applyAlignment="1" applyProtection="1">
      <alignment vertical="center" wrapText="1"/>
      <protection locked="0"/>
    </xf>
    <xf numFmtId="9" fontId="9" fillId="4" borderId="2" xfId="3" applyNumberFormat="1" applyFont="1" applyBorder="1" applyAlignment="1" applyProtection="1">
      <alignment horizontal="center" vertical="center" wrapText="1"/>
      <protection locked="0"/>
    </xf>
    <xf numFmtId="0" fontId="10" fillId="4" borderId="2" xfId="3" applyFont="1" applyBorder="1" applyAlignment="1" applyProtection="1">
      <alignment vertical="center" wrapText="1"/>
      <protection locked="0"/>
    </xf>
    <xf numFmtId="0" fontId="11" fillId="4" borderId="2" xfId="3" applyFont="1" applyBorder="1" applyAlignment="1" applyProtection="1">
      <alignment vertical="center" wrapText="1"/>
      <protection locked="0"/>
    </xf>
    <xf numFmtId="168" fontId="0" fillId="0" borderId="0" xfId="7" applyNumberFormat="1" applyFont="1" applyAlignment="1">
      <alignment wrapText="1"/>
    </xf>
    <xf numFmtId="0" fontId="9" fillId="4" borderId="2" xfId="3" applyFont="1" applyBorder="1" applyAlignment="1" applyProtection="1">
      <alignment horizontal="center" vertical="center" wrapText="1"/>
      <protection locked="0"/>
    </xf>
    <xf numFmtId="9" fontId="11" fillId="4" borderId="2" xfId="3" applyNumberFormat="1" applyFont="1" applyBorder="1" applyAlignment="1" applyProtection="1">
      <alignment horizontal="center" vertical="center" wrapText="1"/>
      <protection locked="0"/>
    </xf>
    <xf numFmtId="14" fontId="3" fillId="0" borderId="1" xfId="0" applyNumberFormat="1" applyFont="1" applyBorder="1" applyAlignment="1">
      <alignment horizontal="center" vertical="center" wrapText="1"/>
    </xf>
    <xf numFmtId="4" fontId="12" fillId="0" borderId="1" xfId="0" applyNumberFormat="1" applyFont="1" applyBorder="1" applyAlignment="1">
      <alignment wrapText="1"/>
    </xf>
    <xf numFmtId="9" fontId="12" fillId="0" borderId="1" xfId="0" applyNumberFormat="1" applyFont="1" applyBorder="1" applyAlignment="1">
      <alignment wrapText="1"/>
    </xf>
  </cellXfs>
  <cellStyles count="8">
    <cellStyle name="Millares" xfId="5" builtinId="3"/>
    <cellStyle name="Millares 2" xfId="6" xr:uid="{EE277908-92C6-4C2E-A984-12B56D8A4DA6}"/>
    <cellStyle name="Moneda" xfId="7" builtinId="4"/>
    <cellStyle name="Normal" xfId="0" builtinId="0"/>
    <cellStyle name="Normal 2" xfId="1" xr:uid="{00000000-0005-0000-0000-000002000000}"/>
    <cellStyle name="Normal 3" xfId="3" xr:uid="{00000000-0005-0000-0000-000003000000}"/>
    <cellStyle name="Normal 7" xfId="2" xr:uid="{00000000-0005-0000-0000-000004000000}"/>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lher/Downloads/Solicitud%20Avances%20Contratos%20en%20Ejecuci&#243;n%20-%20DEAJ%20AGOSTO%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DATOS"/>
      <sheetName val="CONTRATOS EN EJECUCIÓN"/>
      <sheetName val="Hoja4"/>
      <sheetName val="Hoja3"/>
      <sheetName val="CONTRATOS TERMINADOS SIN LIQUID"/>
      <sheetName val="Hoja2"/>
      <sheetName val="Contratos de PS en ejecución"/>
      <sheetName val="Hoja1"/>
    </sheetNames>
    <sheetDataSet>
      <sheetData sheetId="0"/>
      <sheetData sheetId="1">
        <row r="30">
          <cell r="B30" t="str">
            <v>020</v>
          </cell>
          <cell r="C30" t="str">
            <v>Aunar esfuerzos y recursos humanos, técnicos y administrativos, para apoyar la gestión administrativa del Consejo Superior de la Judicatura, mediante el uso del aplicativo denominado SIA POAS MANAGER</v>
          </cell>
          <cell r="D30" t="str">
            <v>Servicios</v>
          </cell>
          <cell r="E30">
            <v>44257</v>
          </cell>
          <cell r="F30">
            <v>44257</v>
          </cell>
          <cell r="G30">
            <v>729</v>
          </cell>
          <cell r="H30">
            <v>0</v>
          </cell>
          <cell r="I30">
            <v>44986</v>
          </cell>
          <cell r="J30" t="str">
            <v>CONTRATACION DIRECTA</v>
          </cell>
          <cell r="K30" t="str">
            <v>AUDITORIA GENERAL DE LA REPUBLICA</v>
          </cell>
          <cell r="L30">
            <v>0</v>
          </cell>
          <cell r="M30">
            <v>0</v>
          </cell>
          <cell r="N30" t="str">
            <v>N/A</v>
          </cell>
          <cell r="O30" t="str">
            <v>Interna</v>
          </cell>
          <cell r="P30" t="str">
            <v>Grupo Proyectos Especiales de Tecnología</v>
          </cell>
          <cell r="Q30" t="str">
            <v>Carlos Andres Gómez Gómez</v>
          </cell>
          <cell r="R30" t="str">
            <v>N/A</v>
          </cell>
          <cell r="S30" t="str">
            <v>N/A</v>
          </cell>
          <cell r="T30" t="str">
            <v>N/A</v>
          </cell>
          <cell r="U30" t="str">
            <v>N/A</v>
          </cell>
          <cell r="V30" t="str">
            <v>N/A</v>
          </cell>
          <cell r="W30" t="str">
            <v>N/A</v>
          </cell>
          <cell r="X30" t="str">
            <v>SI</v>
          </cell>
          <cell r="Y30" t="str">
            <v>4</v>
          </cell>
          <cell r="Z30">
            <v>45108</v>
          </cell>
          <cell r="AA30">
            <v>45170</v>
          </cell>
          <cell r="AB30">
            <v>45902</v>
          </cell>
          <cell r="AC30" t="str">
            <v>-</v>
          </cell>
          <cell r="AD30" t="str">
            <v>N/A</v>
          </cell>
          <cell r="AE30" t="str">
            <v>No tiene modificaciones</v>
          </cell>
          <cell r="AF30"/>
          <cell r="AG30">
            <v>0.75</v>
          </cell>
          <cell r="AH30">
            <v>0.75</v>
          </cell>
          <cell r="AI30">
            <v>0</v>
          </cell>
          <cell r="AJ30">
            <v>0</v>
          </cell>
        </row>
        <row r="31">
          <cell r="B31" t="str">
            <v>045</v>
          </cell>
          <cell r="C31" t="str">
            <v>Realizar esfuerzos técnicos, administrativos y académicos entre el Consejo Superior de la Judicatura y la institución de educación superior, con el fin de que los estudiantes de pregrado realicen, sin remuneración, prácticas o pasantías que hagan parte del respectivo pénsum académico, a través de la aplicación de los conocimientos académicos adquiridos y su formación humana contribuyendo al logro de los propósitos de la eficiencia, acceso a la justicia y apoyo a la gestión judicial.</v>
          </cell>
          <cell r="D31" t="str">
            <v>Convenio de Prácticas Universitarias</v>
          </cell>
          <cell r="E31">
            <v>44342</v>
          </cell>
          <cell r="F31">
            <v>44342</v>
          </cell>
          <cell r="G31">
            <v>730</v>
          </cell>
          <cell r="H31">
            <v>0</v>
          </cell>
          <cell r="I31">
            <v>45071</v>
          </cell>
          <cell r="J31" t="str">
            <v>CONTRATACION DIRECTA</v>
          </cell>
          <cell r="K31" t="str">
            <v>UNIVERSIDAD LA SABANA</v>
          </cell>
          <cell r="L31">
            <v>0</v>
          </cell>
          <cell r="M31">
            <v>0</v>
          </cell>
          <cell r="N31" t="str">
            <v>N/A</v>
          </cell>
          <cell r="O31" t="str">
            <v>Interna</v>
          </cell>
          <cell r="P31" t="str">
            <v>Recursos Humanos</v>
          </cell>
          <cell r="Q31" t="str">
            <v>Claudia Alexandra Briceño Mejia</v>
          </cell>
          <cell r="R31" t="str">
            <v>N/A</v>
          </cell>
          <cell r="S31" t="str">
            <v>N/A</v>
          </cell>
          <cell r="T31" t="str">
            <v>N/A</v>
          </cell>
          <cell r="U31" t="str">
            <v>N/A</v>
          </cell>
          <cell r="V31" t="str">
            <v>N/A</v>
          </cell>
          <cell r="W31" t="str">
            <v>N/A</v>
          </cell>
          <cell r="X31" t="str">
            <v>SI</v>
          </cell>
          <cell r="Y31" t="str">
            <v>4</v>
          </cell>
          <cell r="Z31">
            <v>45194</v>
          </cell>
          <cell r="AA31">
            <v>45255</v>
          </cell>
          <cell r="AB31">
            <v>45987</v>
          </cell>
          <cell r="AC31" t="str">
            <v>-</v>
          </cell>
          <cell r="AD31" t="str">
            <v>N/A</v>
          </cell>
          <cell r="AE31" t="str">
            <v>No tiene modificaciones</v>
          </cell>
          <cell r="AF31"/>
          <cell r="AG31">
            <v>0.63</v>
          </cell>
          <cell r="AH31">
            <v>0.63</v>
          </cell>
          <cell r="AI31">
            <v>0</v>
          </cell>
          <cell r="AJ31">
            <v>0</v>
          </cell>
        </row>
        <row r="32">
          <cell r="B32" t="str">
            <v>046</v>
          </cell>
          <cell r="C32" t="str">
            <v>Adquirir el licenciamiento y prestar los servicios para la implementación de la plataforma para el Sistema Integrado Único de Gestión Judicial -SIUGJ- de la Rama Judicial de la República de Colombia.</v>
          </cell>
          <cell r="D32" t="str">
            <v>Prestación de Servicios</v>
          </cell>
          <cell r="E32">
            <v>44326</v>
          </cell>
          <cell r="F32">
            <v>44327</v>
          </cell>
          <cell r="G32">
            <v>447</v>
          </cell>
          <cell r="H32">
            <v>122</v>
          </cell>
          <cell r="I32">
            <v>44895</v>
          </cell>
          <cell r="J32" t="str">
            <v>SELECCION ABREVIADA</v>
          </cell>
          <cell r="K32" t="str">
            <v>CONSORCIO LINKTIC  MUSCOGEE RAMA JUDICIAL</v>
          </cell>
          <cell r="L32">
            <v>22000000000</v>
          </cell>
          <cell r="M32">
            <v>22000000000</v>
          </cell>
          <cell r="N32" t="str">
            <v>N/A</v>
          </cell>
          <cell r="O32" t="str">
            <v>Externa</v>
          </cell>
          <cell r="P32" t="str">
            <v>Grupo Proyectos Especiales de Tecnología</v>
          </cell>
          <cell r="Q32" t="str">
            <v>Carlos Andres Gómez Gómez</v>
          </cell>
          <cell r="R32" t="str">
            <v>N/A</v>
          </cell>
          <cell r="S32" t="str">
            <v>N/A</v>
          </cell>
          <cell r="T32" t="str">
            <v>N/A</v>
          </cell>
          <cell r="U32" t="str">
            <v>N/A</v>
          </cell>
          <cell r="V32" t="str">
            <v>N/A</v>
          </cell>
          <cell r="W32" t="str">
            <v>N/A</v>
          </cell>
          <cell r="X32" t="str">
            <v>N/A</v>
          </cell>
          <cell r="Y32" t="str">
            <v>N/A</v>
          </cell>
          <cell r="Z32" t="str">
            <v>N/A</v>
          </cell>
          <cell r="AA32" t="str">
            <v>N/A</v>
          </cell>
          <cell r="AB32" t="str">
            <v>N/A</v>
          </cell>
          <cell r="AC32" t="str">
            <v>N/A</v>
          </cell>
          <cell r="AD32" t="str">
            <v>N/A</v>
          </cell>
          <cell r="AE32" t="str">
            <v>Sin modificaciones.</v>
          </cell>
          <cell r="AF32"/>
          <cell r="AG32">
            <v>0.6</v>
          </cell>
          <cell r="AH32">
            <v>0.6</v>
          </cell>
          <cell r="AI32">
            <v>0.5</v>
          </cell>
          <cell r="AJ32">
            <v>0.5</v>
          </cell>
        </row>
        <row r="33">
          <cell r="B33" t="str">
            <v>049</v>
          </cell>
          <cell r="C33" t="str">
            <v>Realizar esfuerzos técnicos, administrativos y académicos entre el Consejo Superior de la Judicatura y la institución de educación superior, con el fin de que los estudiantes de pregrado realicen, sin remuneración, prácticas o pasantías que hagan parte del respectivo pénsum académico, a través de la aplicación de los conocimientos académicos adquiridos y su formación humana contribuyendo al logro de los propósitos de la eficiencia, acceso a la justicia y apoyo a la gestión judicial</v>
          </cell>
          <cell r="D33" t="str">
            <v>Convenio de Prácticas Universitarias</v>
          </cell>
          <cell r="E33">
            <v>44347</v>
          </cell>
          <cell r="F33">
            <v>44347</v>
          </cell>
          <cell r="G33">
            <v>717</v>
          </cell>
          <cell r="H33">
            <v>0</v>
          </cell>
          <cell r="I33">
            <v>45059</v>
          </cell>
          <cell r="J33" t="str">
            <v>CONTRATACION DIRECTA</v>
          </cell>
          <cell r="K33" t="str">
            <v>UNIVERSIDAD ICESI</v>
          </cell>
          <cell r="L33">
            <v>0</v>
          </cell>
          <cell r="M33">
            <v>0</v>
          </cell>
          <cell r="N33" t="str">
            <v>N/A</v>
          </cell>
          <cell r="O33" t="str">
            <v>Interna</v>
          </cell>
          <cell r="P33" t="str">
            <v>Recursos Humanos</v>
          </cell>
          <cell r="Q33" t="str">
            <v>Claudia Alexandra Briceño Mejia</v>
          </cell>
          <cell r="R33" t="str">
            <v>SI</v>
          </cell>
          <cell r="S33" t="str">
            <v>CONSORCIO INGEALDEIC</v>
          </cell>
          <cell r="T33" t="str">
            <v>102 DE 2022</v>
          </cell>
          <cell r="U33" t="str">
            <v>CONSORCIO</v>
          </cell>
          <cell r="V33" t="str">
            <v>WILVER  FRANCINY  RUSSY  LADINO  y  WRUSSY INGENIEROS  SAS</v>
          </cell>
          <cell r="W33" t="str">
            <v>N/A</v>
          </cell>
          <cell r="X33" t="str">
            <v>SI</v>
          </cell>
          <cell r="Y33" t="str">
            <v>4</v>
          </cell>
          <cell r="Z33">
            <v>45182</v>
          </cell>
          <cell r="AA33">
            <v>45243</v>
          </cell>
          <cell r="AB33">
            <v>45975</v>
          </cell>
          <cell r="AC33" t="str">
            <v>-</v>
          </cell>
          <cell r="AD33" t="str">
            <v>N/A</v>
          </cell>
          <cell r="AE33" t="str">
            <v>No tiene modificaciones</v>
          </cell>
          <cell r="AF33"/>
          <cell r="AG33">
            <v>0.64</v>
          </cell>
          <cell r="AH33">
            <v>0.64</v>
          </cell>
          <cell r="AI33">
            <v>0</v>
          </cell>
          <cell r="AJ33">
            <v>0</v>
          </cell>
        </row>
        <row r="34">
          <cell r="B34" t="str">
            <v>088</v>
          </cell>
          <cell r="C34" t="str">
            <v>Realizar esfuerzos técnicos, administrativos y académicos entre el Consejo Superior de la Judicatura y la institución de educación superior, con el fin de que los estudiantes de pregrado realicen sin remuneración prácticas o pasantías que hagan parte del respectivo pénsum académico, a través de la aplicación de los conocimientos académicos adquiridos y su formación humana contribuyendo al logro de los propósitos de la eficiencia, acceso a la justicia y apoyo a la gestión judicial</v>
          </cell>
          <cell r="D34" t="str">
            <v>Convenio de Prácticas Universitarias</v>
          </cell>
          <cell r="E34">
            <v>44411</v>
          </cell>
          <cell r="F34">
            <v>44411</v>
          </cell>
          <cell r="G34">
            <v>730</v>
          </cell>
          <cell r="H34">
            <v>0</v>
          </cell>
          <cell r="I34">
            <v>45140</v>
          </cell>
          <cell r="J34" t="str">
            <v>CONTRATACION DIRECTA</v>
          </cell>
          <cell r="K34" t="str">
            <v>PONTIFICIA UNIVERSIDAD JAVERIANA</v>
          </cell>
          <cell r="L34">
            <v>0</v>
          </cell>
          <cell r="M34">
            <v>0</v>
          </cell>
          <cell r="N34" t="str">
            <v>N/A</v>
          </cell>
          <cell r="O34" t="str">
            <v>Interna</v>
          </cell>
          <cell r="P34" t="str">
            <v>Recursos Humanos</v>
          </cell>
          <cell r="Q34" t="str">
            <v>Claudia Alexandra Briceño Mejia</v>
          </cell>
          <cell r="R34" t="str">
            <v>N/A</v>
          </cell>
          <cell r="S34" t="str">
            <v>N/A</v>
          </cell>
          <cell r="T34" t="str">
            <v>N/A</v>
          </cell>
          <cell r="U34" t="str">
            <v>N/A</v>
          </cell>
          <cell r="V34" t="str">
            <v>N/A</v>
          </cell>
          <cell r="W34" t="str">
            <v>N/A</v>
          </cell>
          <cell r="X34" t="str">
            <v>SI</v>
          </cell>
          <cell r="Y34" t="str">
            <v>4</v>
          </cell>
          <cell r="Z34">
            <v>45262</v>
          </cell>
          <cell r="AA34">
            <v>45324</v>
          </cell>
          <cell r="AB34">
            <v>46056</v>
          </cell>
          <cell r="AC34" t="str">
            <v>-</v>
          </cell>
          <cell r="AD34" t="str">
            <v>N/A</v>
          </cell>
          <cell r="AE34" t="str">
            <v>No tiene modificaciones</v>
          </cell>
          <cell r="AF34"/>
          <cell r="AG34">
            <v>0.54</v>
          </cell>
          <cell r="AH34">
            <v>0.54</v>
          </cell>
          <cell r="AI34">
            <v>0</v>
          </cell>
          <cell r="AJ34">
            <v>0</v>
          </cell>
        </row>
        <row r="35">
          <cell r="B35" t="str">
            <v>110</v>
          </cell>
          <cell r="C35"/>
          <cell r="D35"/>
          <cell r="E35"/>
          <cell r="F35">
            <v>44454</v>
          </cell>
          <cell r="G35"/>
          <cell r="H35"/>
          <cell r="I35">
            <v>44328</v>
          </cell>
          <cell r="J35"/>
          <cell r="K35" t="str">
            <v>JUAN DIEGO ALVIS COTES</v>
          </cell>
          <cell r="L35"/>
          <cell r="M35">
            <v>52669230.5</v>
          </cell>
          <cell r="N35"/>
          <cell r="O35"/>
          <cell r="P35" t="str">
            <v>Grupo Proyectos Especiales de Infraestructura</v>
          </cell>
          <cell r="Q35" t="str">
            <v>Liz Mary Sandoval López</v>
          </cell>
          <cell r="R35"/>
          <cell r="S35"/>
          <cell r="T35"/>
          <cell r="U35"/>
          <cell r="V35"/>
          <cell r="W35"/>
          <cell r="X35"/>
          <cell r="Y35"/>
          <cell r="Z35"/>
          <cell r="AA35"/>
          <cell r="AB35"/>
          <cell r="AC35"/>
          <cell r="AD35"/>
          <cell r="AE35"/>
          <cell r="AF35"/>
          <cell r="AG35">
            <v>1</v>
          </cell>
          <cell r="AH35">
            <v>0.85</v>
          </cell>
          <cell r="AI35">
            <v>0.5</v>
          </cell>
          <cell r="AJ35">
            <v>0</v>
          </cell>
        </row>
        <row r="36">
          <cell r="B36" t="str">
            <v>128</v>
          </cell>
          <cell r="C36" t="str">
            <v>Prestar los servicios pedagógicos y académicos para el diseño y estructuración curricular en modalidad e- learning de los programas, cursos y módulos de aprendizaje autodirigido (maa) que integran el plan de formación de la Rama Judicial para la vigencia 2021.</v>
          </cell>
          <cell r="D36" t="str">
            <v>Prestación de Servicios</v>
          </cell>
          <cell r="E36">
            <v>44839</v>
          </cell>
          <cell r="F36">
            <v>44489</v>
          </cell>
          <cell r="G36">
            <v>73</v>
          </cell>
          <cell r="H36">
            <v>304</v>
          </cell>
          <cell r="I36">
            <v>44865</v>
          </cell>
          <cell r="J36" t="str">
            <v>CONTRATACION DIRECTA</v>
          </cell>
          <cell r="K36" t="str">
            <v>UNIVERSIDAD MILITAR NUEVA GRANAD</v>
          </cell>
          <cell r="L36">
            <v>8326400000</v>
          </cell>
          <cell r="M36">
            <v>8326400000</v>
          </cell>
          <cell r="N36" t="str">
            <v>ESCUELA JUDICIAL</v>
          </cell>
          <cell r="O36" t="str">
            <v>Interna</v>
          </cell>
          <cell r="P36" t="str">
            <v>Recursos Humanos</v>
          </cell>
          <cell r="Q36" t="str">
            <v>Nelson Orlando Jiménez Peña</v>
          </cell>
          <cell r="R36" t="str">
            <v>N/A</v>
          </cell>
          <cell r="S36" t="str">
            <v>N/A</v>
          </cell>
          <cell r="T36" t="str">
            <v>N/A</v>
          </cell>
          <cell r="U36" t="str">
            <v>N/A</v>
          </cell>
          <cell r="V36" t="str">
            <v>N/A</v>
          </cell>
          <cell r="W36" t="str">
            <v>N/A</v>
          </cell>
          <cell r="X36" t="str">
            <v>SI</v>
          </cell>
          <cell r="Y36" t="str">
            <v>4</v>
          </cell>
          <cell r="Z36">
            <v>44985</v>
          </cell>
          <cell r="AA36">
            <v>45044</v>
          </cell>
          <cell r="AB36">
            <v>45776</v>
          </cell>
          <cell r="AC36" t="str">
            <v>-</v>
          </cell>
          <cell r="AD36" t="str">
            <v>N/A</v>
          </cell>
          <cell r="AE36" t="str">
            <v>No tiene modificaciones</v>
          </cell>
          <cell r="AF36" t="str">
            <v>no se evidencia el numero del proceso</v>
          </cell>
          <cell r="AG36">
            <v>0.34</v>
          </cell>
          <cell r="AH36">
            <v>0.34</v>
          </cell>
          <cell r="AI36">
            <v>0.3</v>
          </cell>
          <cell r="AJ36">
            <v>0.3</v>
          </cell>
        </row>
        <row r="37">
          <cell r="B37" t="str">
            <v>131</v>
          </cell>
          <cell r="C37" t="str">
            <v>Plan de digitalización de justicia, que en su comprensión global incorpora conceptos apoyados en la tecnología como el expediente electrónico o el litigio en línea, la digitalización de documentos de los expedientes, la gestión documental, la seguridad informática, las audiencias virtuales, el soporte de mesa de ayuda, como estrategias transversales.</v>
          </cell>
          <cell r="D37" t="str">
            <v>Compraventa</v>
          </cell>
          <cell r="E37">
            <v>44473</v>
          </cell>
          <cell r="F37">
            <v>44473</v>
          </cell>
          <cell r="G37">
            <v>300</v>
          </cell>
          <cell r="H37">
            <v>153</v>
          </cell>
          <cell r="I37">
            <v>44926</v>
          </cell>
          <cell r="J37" t="str">
            <v>TIENDA VIRTUAL</v>
          </cell>
          <cell r="K37" t="str">
            <v>SOFTMANAGEMENT S.A.</v>
          </cell>
          <cell r="L37">
            <v>2084880000</v>
          </cell>
          <cell r="M37">
            <v>2084880000</v>
          </cell>
          <cell r="N37" t="str">
            <v>N/A</v>
          </cell>
          <cell r="O37" t="str">
            <v>Interna</v>
          </cell>
          <cell r="P37" t="str">
            <v>Grupo Proyectos Especiales de Tecnología</v>
          </cell>
          <cell r="Q37" t="str">
            <v>Carlos Andres Gómez Gómez</v>
          </cell>
          <cell r="R37" t="str">
            <v>N/A</v>
          </cell>
          <cell r="S37" t="str">
            <v>N/A</v>
          </cell>
          <cell r="T37" t="str">
            <v>N/A</v>
          </cell>
          <cell r="U37" t="str">
            <v>N/A</v>
          </cell>
          <cell r="V37" t="str">
            <v>N/A</v>
          </cell>
          <cell r="W37" t="str">
            <v>N/A</v>
          </cell>
          <cell r="X37" t="str">
            <v>N/A</v>
          </cell>
          <cell r="Y37" t="str">
            <v>N/A</v>
          </cell>
          <cell r="Z37" t="str">
            <v>N/A</v>
          </cell>
          <cell r="AA37" t="str">
            <v>N/A</v>
          </cell>
          <cell r="AB37" t="str">
            <v>N/A</v>
          </cell>
          <cell r="AC37" t="str">
            <v>N/A</v>
          </cell>
          <cell r="AD37" t="str">
            <v>N/A</v>
          </cell>
          <cell r="AE37" t="str">
            <v>Sin modificaciones.</v>
          </cell>
          <cell r="AF37"/>
          <cell r="AG37">
            <v>0.6</v>
          </cell>
          <cell r="AH37">
            <v>0.6</v>
          </cell>
          <cell r="AI37">
            <v>0.4</v>
          </cell>
          <cell r="AJ37">
            <v>0.4</v>
          </cell>
        </row>
        <row r="38">
          <cell r="B38" t="str">
            <v>141</v>
          </cell>
          <cell r="C38" t="str">
            <v xml:space="preserve">Adquirir útiles de escritorio y de oficina con destino a la Rama Judicial. </v>
          </cell>
          <cell r="D38" t="str">
            <v>Suministro</v>
          </cell>
          <cell r="E38">
            <v>44494</v>
          </cell>
          <cell r="F38">
            <v>44496</v>
          </cell>
          <cell r="G38">
            <v>58</v>
          </cell>
          <cell r="H38">
            <v>308</v>
          </cell>
          <cell r="I38">
            <v>44862</v>
          </cell>
          <cell r="J38" t="str">
            <v>CONCURSO DE MERITOS</v>
          </cell>
          <cell r="K38" t="str">
            <v>INSTITUCIONAL  STAR SERVICES LTDA</v>
          </cell>
          <cell r="L38">
            <v>342155810</v>
          </cell>
          <cell r="M38">
            <v>342155810</v>
          </cell>
          <cell r="N38" t="str">
            <v>N/A</v>
          </cell>
          <cell r="O38" t="str">
            <v>Interna</v>
          </cell>
          <cell r="P38" t="str">
            <v>Administrativa</v>
          </cell>
          <cell r="Q38" t="str">
            <v>William Rafael Mulford Velásquez</v>
          </cell>
          <cell r="R38" t="str">
            <v>N/A</v>
          </cell>
          <cell r="S38" t="str">
            <v>N/A</v>
          </cell>
          <cell r="T38" t="str">
            <v>N/A</v>
          </cell>
          <cell r="U38" t="str">
            <v>N/A</v>
          </cell>
          <cell r="V38" t="str">
            <v>N/A</v>
          </cell>
          <cell r="W38" t="str">
            <v>N/A</v>
          </cell>
          <cell r="X38" t="str">
            <v>SI</v>
          </cell>
          <cell r="Y38" t="str">
            <v>4</v>
          </cell>
          <cell r="Z38">
            <v>44985</v>
          </cell>
          <cell r="AA38">
            <v>45044</v>
          </cell>
          <cell r="AB38">
            <v>45776</v>
          </cell>
          <cell r="AC38" t="str">
            <v>-</v>
          </cell>
          <cell r="AD38" t="str">
            <v>N/A</v>
          </cell>
          <cell r="AE38" t="str">
            <v xml:space="preserve">- 19/09/2019: se modifica la supervisión del contrato. 
- 30/01/2020: se modifica la supervisión del contrato. 
- 22/10/2021: se prorroga el contrato en 2 meses a partir del 1/11/2021 hasta el 31/12/2021. Se adiciona en $9.875.722. 
- 21/12/2021: se prorroga el contrato en 7 meses a partir del 1/01/2022 al 31/07/2022. Se adiciona el valor del contrato en $35.394.590 y se realizan sustituciones presupuestales. 
- 28/12/2021: se aclara la unidad ejecutora del registro presupuestal 821 indicado en las sustituciones presupuestales efectuadas en la modificación 4. 
- 25/03/2022: se hacen sustituciones presupuestales. </v>
          </cell>
          <cell r="AF38"/>
          <cell r="AG38">
            <v>0.24</v>
          </cell>
          <cell r="AH38">
            <v>0.24</v>
          </cell>
          <cell r="AI38">
            <v>0.24</v>
          </cell>
          <cell r="AJ38">
            <v>0.24</v>
          </cell>
        </row>
        <row r="39">
          <cell r="B39">
            <v>163</v>
          </cell>
          <cell r="C39" t="str">
            <v xml:space="preserve">Realizar la revisión, análisis estructural y dictamen técnico que permita determinar el estado actual de la estructura de la sede de las salas de audiencias, ubicada en la calle 6 No. 3-03 Neiva Huila </v>
          </cell>
          <cell r="D39" t="str">
            <v>Consultoría</v>
          </cell>
          <cell r="E39"/>
          <cell r="F39">
            <v>44530</v>
          </cell>
          <cell r="G39"/>
          <cell r="H39"/>
          <cell r="I39">
            <v>44560</v>
          </cell>
          <cell r="J39"/>
          <cell r="K39" t="str">
            <v>SOCIEDAD COLOMBIANA DE INGENIEROS</v>
          </cell>
          <cell r="L39"/>
          <cell r="M39">
            <v>257159000</v>
          </cell>
          <cell r="N39"/>
          <cell r="O39"/>
          <cell r="P39" t="str">
            <v>Infraestructura</v>
          </cell>
          <cell r="Q39" t="str">
            <v>Jaickson Camilo Morales Novoa</v>
          </cell>
          <cell r="R39"/>
          <cell r="S39"/>
          <cell r="T39"/>
          <cell r="U39"/>
          <cell r="V39"/>
          <cell r="W39"/>
          <cell r="X39"/>
          <cell r="Y39"/>
          <cell r="Z39"/>
          <cell r="AA39"/>
          <cell r="AB39"/>
          <cell r="AC39"/>
          <cell r="AD39"/>
          <cell r="AE39" t="str">
            <v>suspendido</v>
          </cell>
          <cell r="AF39"/>
          <cell r="AG39">
            <v>1</v>
          </cell>
          <cell r="AH39">
            <v>1</v>
          </cell>
          <cell r="AI39">
            <v>1</v>
          </cell>
          <cell r="AJ39">
            <v>0.5</v>
          </cell>
        </row>
        <row r="40">
          <cell r="B40" t="str">
            <v>167</v>
          </cell>
          <cell r="C40" t="str">
            <v>Realizar esfuerzos técnicos, administrativos y académicos entre el Consejo Superior de la Judicatura y la institución de educación superior, con el fin de que los estudiantes de pregrado realicen prácticas o pasantías sin remuneración, que hagan parte del respectivo pénsum académico, a través de la aplicación de los conocimientos académicos adquiridos y su formación contribuyendo al logro de los propósitos humanos de la eficiencia, acceso a la justicia y apoyo a la gestión judicial.</v>
          </cell>
          <cell r="D40" t="str">
            <v>Convenio de Prácticas Universitarias</v>
          </cell>
          <cell r="E40">
            <v>44558</v>
          </cell>
          <cell r="F40">
            <v>44558</v>
          </cell>
          <cell r="G40">
            <v>729</v>
          </cell>
          <cell r="H40">
            <v>0</v>
          </cell>
          <cell r="I40">
            <v>45287</v>
          </cell>
          <cell r="J40" t="str">
            <v>CONTRATACION DIRECTA</v>
          </cell>
          <cell r="K40" t="str">
            <v>UNIVERSIDAD MILITAR NUEVA GRANADA</v>
          </cell>
          <cell r="L40">
            <v>0</v>
          </cell>
          <cell r="M40">
            <v>0</v>
          </cell>
          <cell r="N40" t="str">
            <v>N/A</v>
          </cell>
          <cell r="O40" t="str">
            <v>Interna</v>
          </cell>
          <cell r="P40" t="str">
            <v>Recursos Humanos</v>
          </cell>
          <cell r="Q40" t="str">
            <v>Claudia Alexandra Briceño Mejia</v>
          </cell>
          <cell r="R40" t="str">
            <v>N/A</v>
          </cell>
          <cell r="S40" t="str">
            <v>N/A</v>
          </cell>
          <cell r="T40" t="str">
            <v>N/A</v>
          </cell>
          <cell r="U40" t="str">
            <v>CONSORCIO</v>
          </cell>
          <cell r="V40" t="str">
            <v xml:space="preserve"> ALDEIC SAS BIC e INGEPLAN.CO SAS EMPRESA DE BENEFICIO E INTERES COLECTIVO BIC</v>
          </cell>
          <cell r="W40" t="str">
            <v>N/A</v>
          </cell>
          <cell r="X40" t="str">
            <v>SI</v>
          </cell>
          <cell r="Y40" t="str">
            <v>4</v>
          </cell>
          <cell r="Z40">
            <v>45409</v>
          </cell>
          <cell r="AA40">
            <v>45470</v>
          </cell>
          <cell r="AB40">
            <v>46201</v>
          </cell>
          <cell r="AC40" t="str">
            <v>-</v>
          </cell>
          <cell r="AD40" t="str">
            <v>N/A</v>
          </cell>
          <cell r="AE40" t="str">
            <v>No tiene modificaciones</v>
          </cell>
          <cell r="AF40"/>
          <cell r="AG40">
            <v>0.34</v>
          </cell>
          <cell r="AH40">
            <v>0.34</v>
          </cell>
          <cell r="AI40">
            <v>0</v>
          </cell>
          <cell r="AJ40">
            <v>0</v>
          </cell>
        </row>
        <row r="41">
          <cell r="B41" t="str">
            <v>172</v>
          </cell>
          <cell r="C41" t="str">
            <v>Aunar esfuerzos institucionales y tecnológicos entre el Consejo Superior de la Judicatura y la Defensoría, en el marco de sus competencias, para la interoperabilidad - intercambio de información, sobre las acciones constitucionales de tutela impetradas en el país, con la finalidad de realizar estudios, orientar acciones institucionales y realizar las alertas requeridas para prevenir la vulneración de derechos.</v>
          </cell>
          <cell r="D41" t="str">
            <v xml:space="preserve">Convenio </v>
          </cell>
          <cell r="E41">
            <v>44519</v>
          </cell>
          <cell r="F41">
            <v>44533</v>
          </cell>
          <cell r="G41">
            <v>730</v>
          </cell>
          <cell r="H41">
            <v>0</v>
          </cell>
          <cell r="I41">
            <v>45262</v>
          </cell>
          <cell r="J41" t="str">
            <v>CONTRATACION DIRECTA</v>
          </cell>
          <cell r="K41" t="str">
            <v>DEFENSORIA DEL PUEBLO</v>
          </cell>
          <cell r="L41">
            <v>0</v>
          </cell>
          <cell r="M41">
            <v>0</v>
          </cell>
          <cell r="N41" t="str">
            <v>N/A</v>
          </cell>
          <cell r="O41" t="str">
            <v>Interna</v>
          </cell>
          <cell r="P41" t="str">
            <v>Grupo Proyectos Especiales de Tecnología</v>
          </cell>
          <cell r="Q41" t="str">
            <v>Sandra Milena Parrado Criollo</v>
          </cell>
          <cell r="R41" t="str">
            <v>N/A</v>
          </cell>
          <cell r="S41" t="str">
            <v>N/A</v>
          </cell>
          <cell r="T41" t="str">
            <v>N/A</v>
          </cell>
          <cell r="U41" t="str">
            <v>CONSORCIO</v>
          </cell>
          <cell r="V41"/>
          <cell r="W41"/>
          <cell r="X41" t="str">
            <v>SI</v>
          </cell>
          <cell r="Y41" t="str">
            <v>6</v>
          </cell>
          <cell r="Z41">
            <v>45445</v>
          </cell>
          <cell r="AA41">
            <v>45506</v>
          </cell>
          <cell r="AB41">
            <v>46237</v>
          </cell>
          <cell r="AC41" t="str">
            <v>-</v>
          </cell>
          <cell r="AD41" t="str">
            <v>N/A</v>
          </cell>
          <cell r="AE41" t="str">
            <v>El día 31 de Mayo de 2021 se prorrogó el contrato por 30 días . El día 31 de Mayo de 2021 se adicionó al contrato el valor de $24,011,312</v>
          </cell>
          <cell r="AF41"/>
          <cell r="AG41">
            <v>0.37</v>
          </cell>
          <cell r="AH41">
            <v>0.37</v>
          </cell>
          <cell r="AI41">
            <v>0</v>
          </cell>
          <cell r="AJ41">
            <v>0</v>
          </cell>
        </row>
        <row r="42">
          <cell r="B42" t="str">
            <v>174</v>
          </cell>
          <cell r="C42" t="str">
            <v xml:space="preserve">Realizar la interventoría técnica, administrativa, jurídica, financiera y contable a las obras de ejecución de la fase ii para continuar con las adecuaciones del edificio de la calle 72 no 7 - 96 de la ciudad de Bogotá </v>
          </cell>
          <cell r="D42" t="str">
            <v>Interventoría</v>
          </cell>
          <cell r="E42">
            <v>44526</v>
          </cell>
          <cell r="F42" t="str">
            <v>22/12/2021 suspendido</v>
          </cell>
          <cell r="G42">
            <v>161</v>
          </cell>
          <cell r="H42">
            <v>30</v>
          </cell>
          <cell r="I42">
            <v>44742</v>
          </cell>
          <cell r="J42" t="str">
            <v>CONCURSO DE MERITOS</v>
          </cell>
          <cell r="K42" t="str">
            <v>CONSORCIO FASE II BIO 2C</v>
          </cell>
          <cell r="L42">
            <v>127260000</v>
          </cell>
          <cell r="M42">
            <v>151271321</v>
          </cell>
          <cell r="N42" t="str">
            <v>N/A</v>
          </cell>
          <cell r="O42" t="str">
            <v>Interna</v>
          </cell>
          <cell r="P42" t="str">
            <v>Administrativa</v>
          </cell>
          <cell r="Q42" t="str">
            <v>Daniel Merchan Cepeda</v>
          </cell>
          <cell r="R42" t="str">
            <v>N/A</v>
          </cell>
          <cell r="S42" t="str">
            <v>N/A</v>
          </cell>
          <cell r="T42" t="str">
            <v>N/A</v>
          </cell>
          <cell r="U42" t="str">
            <v>N/A</v>
          </cell>
          <cell r="V42" t="str">
            <v>N/A</v>
          </cell>
          <cell r="W42" t="str">
            <v>N/A</v>
          </cell>
          <cell r="X42" t="str">
            <v>SI</v>
          </cell>
          <cell r="Y42" t="str">
            <v>6</v>
          </cell>
          <cell r="Z42">
            <v>44925</v>
          </cell>
          <cell r="AA42">
            <v>44985</v>
          </cell>
          <cell r="AB42">
            <v>45717</v>
          </cell>
          <cell r="AC42" t="str">
            <v>-</v>
          </cell>
          <cell r="AD42" t="str">
            <v>N/A</v>
          </cell>
          <cell r="AE42" t="str">
            <v xml:space="preserve">El dia 18 de Diciembre del 2020 se prorrogo por 14 meses y 19 dias. El dia 26 de Febrero del 2021 se prorrogo por 3 meses. El 26 de mayo de 2021 se prorrogó por 3 meses. El 30 de Agosto del 2021 se prorrogo 3 meses. El 29 de Noviembre del 2021 se prorrogo por 20 dias calendario. El 20 de Diciembre del 2021 se prorrogo por 4 meses y 10 dias. El dia 20 de Abril del 2022 se prorrogó por 3 meses. El 27 de Julio del 2022 se prorrogó por 4 meses. </v>
          </cell>
          <cell r="AF42"/>
          <cell r="AG42">
            <v>0.98</v>
          </cell>
          <cell r="AH42">
            <v>0.95</v>
          </cell>
          <cell r="AI42">
            <v>0.97</v>
          </cell>
          <cell r="AJ42">
            <v>0.78</v>
          </cell>
        </row>
        <row r="43">
          <cell r="B43" t="str">
            <v>182</v>
          </cell>
          <cell r="C43" t="str">
            <v>Realizar un estudio de percepción en servidores judiciales sobre el enfoque diferencial de género de la Rama Judicial para abordar la política de equidad de género y enfoque diferencial, a partir de una encuesta de percepción enfocada a funcionarios judiciales y servidores judiciales con funciones de sustanciación de las diferentes jurisdicciones y especialidades.</v>
          </cell>
          <cell r="D43" t="str">
            <v>Prestación de Servicios</v>
          </cell>
          <cell r="E43">
            <v>44543</v>
          </cell>
          <cell r="F43">
            <v>44545</v>
          </cell>
          <cell r="G43">
            <v>17</v>
          </cell>
          <cell r="H43">
            <v>211</v>
          </cell>
          <cell r="I43">
            <v>44773</v>
          </cell>
          <cell r="J43" t="str">
            <v>MINIMA CUANTIA</v>
          </cell>
          <cell r="K43" t="str">
            <v>DATEXCO COMPANY S A</v>
          </cell>
          <cell r="L43">
            <v>28026337</v>
          </cell>
          <cell r="M43">
            <v>28026337</v>
          </cell>
          <cell r="N43" t="str">
            <v>N/A</v>
          </cell>
          <cell r="O43" t="str">
            <v>Interna</v>
          </cell>
          <cell r="P43" t="str">
            <v>Planeación</v>
          </cell>
          <cell r="Q43" t="str">
            <v>Claudia Marcela Delagadillo Vargas</v>
          </cell>
          <cell r="R43" t="str">
            <v>N/A</v>
          </cell>
          <cell r="S43" t="str">
            <v>N/A</v>
          </cell>
          <cell r="T43" t="str">
            <v>N/A</v>
          </cell>
          <cell r="U43" t="str">
            <v>N/A</v>
          </cell>
          <cell r="V43" t="str">
            <v>N/A</v>
          </cell>
          <cell r="W43" t="str">
            <v>N/A</v>
          </cell>
          <cell r="X43" t="str">
            <v>SI</v>
          </cell>
          <cell r="Y43" t="str">
            <v>4</v>
          </cell>
          <cell r="Z43">
            <v>44895</v>
          </cell>
          <cell r="AA43">
            <v>44956</v>
          </cell>
          <cell r="AB43">
            <v>45688</v>
          </cell>
          <cell r="AC43" t="str">
            <v>-</v>
          </cell>
          <cell r="AD43" t="str">
            <v>N/A</v>
          </cell>
          <cell r="AE43" t="str">
            <v>No tiene modificaciones</v>
          </cell>
          <cell r="AF43"/>
          <cell r="AG43">
            <v>1</v>
          </cell>
          <cell r="AH43">
            <v>1</v>
          </cell>
          <cell r="AI43">
            <v>1</v>
          </cell>
          <cell r="AJ43">
            <v>0</v>
          </cell>
        </row>
        <row r="44">
          <cell r="B44">
            <v>183</v>
          </cell>
          <cell r="C44" t="str">
            <v>Realizar la revisión independiente de los diseños estructurales de las Sedes Judiciales de Caucasia (Antioquia), Málaga (Santander) y Saravena (Arauca).</v>
          </cell>
          <cell r="D44"/>
          <cell r="E44"/>
          <cell r="F44">
            <v>44916</v>
          </cell>
          <cell r="G44"/>
          <cell r="H44"/>
          <cell r="I44">
            <v>44712</v>
          </cell>
          <cell r="J44"/>
          <cell r="K44" t="str">
            <v>INGESÍSMICA CONSULTORÍA Y CONSTRUCCIÓN SAS</v>
          </cell>
          <cell r="L44"/>
          <cell r="M44">
            <v>37784880</v>
          </cell>
          <cell r="N44">
            <v>0.28999999999999998</v>
          </cell>
          <cell r="O44">
            <v>0.08</v>
          </cell>
          <cell r="P44" t="str">
            <v>Infraestructura</v>
          </cell>
          <cell r="Q44" t="str">
            <v>Juan Carlos Perdomo Albornoz</v>
          </cell>
          <cell r="R44"/>
          <cell r="S44"/>
          <cell r="T44"/>
          <cell r="U44"/>
          <cell r="V44"/>
          <cell r="W44"/>
          <cell r="X44"/>
          <cell r="Y44"/>
          <cell r="Z44"/>
          <cell r="AA44"/>
          <cell r="AB44"/>
          <cell r="AC44"/>
          <cell r="AD44"/>
          <cell r="AE44"/>
          <cell r="AF44"/>
          <cell r="AG44">
            <v>0.28999999999999998</v>
          </cell>
          <cell r="AH44">
            <v>0.08</v>
          </cell>
          <cell r="AI44">
            <v>0.47</v>
          </cell>
          <cell r="AJ44">
            <v>0.47</v>
          </cell>
        </row>
        <row r="45">
          <cell r="B45" t="str">
            <v>192</v>
          </cell>
          <cell r="C45" t="str">
            <v>Adquirir la administración, la operación y Gestión dela línea de soporte de la Rama Judicial a través de canales telefónicos y virtuales (chat, redes sociales, WhatsApp, correo electrónico, video llamada), según las necesidades de atención a los usuarios tanto internos como externos.</v>
          </cell>
          <cell r="D45" t="str">
            <v>Compraventa</v>
          </cell>
          <cell r="E45"/>
          <cell r="F45">
            <v>44559</v>
          </cell>
          <cell r="G45"/>
          <cell r="H45"/>
          <cell r="I45">
            <v>44770</v>
          </cell>
          <cell r="J45"/>
          <cell r="K45" t="str">
            <v>COLSOF</v>
          </cell>
          <cell r="L45"/>
          <cell r="M45" t="str">
            <v>1.122.924.687.88</v>
          </cell>
          <cell r="N45"/>
          <cell r="O45"/>
          <cell r="P45" t="str">
            <v>Grupo Proyectos Especiales de Tecnología</v>
          </cell>
          <cell r="Q45" t="str">
            <v>Carlos Andres Gómez Gómez</v>
          </cell>
          <cell r="R45"/>
          <cell r="S45"/>
          <cell r="T45"/>
          <cell r="U45"/>
          <cell r="V45"/>
          <cell r="W45"/>
          <cell r="X45"/>
          <cell r="Y45"/>
          <cell r="Z45"/>
          <cell r="AA45"/>
          <cell r="AB45"/>
          <cell r="AC45"/>
          <cell r="AD45"/>
          <cell r="AE45"/>
          <cell r="AF45"/>
          <cell r="AG45">
            <v>0.42</v>
          </cell>
          <cell r="AH45">
            <v>0.26</v>
          </cell>
          <cell r="AI45">
            <v>0.62</v>
          </cell>
          <cell r="AJ45">
            <v>0.62</v>
          </cell>
        </row>
        <row r="46">
          <cell r="B46" t="str">
            <v>193</v>
          </cell>
          <cell r="C46" t="str">
            <v>Actualización, elaboración, validación y ajustes a los diseños arquitectónicos, estudios técnicos y presupuesto general de obra, contratación de la revisión independiente de los diseños estructurales y obtención de la licencia de construcción de la nueva torre del palacio de justicia de Valledupar - cesar.”</v>
          </cell>
          <cell r="D46" t="str">
            <v>Consultoría</v>
          </cell>
          <cell r="E46">
            <v>44546</v>
          </cell>
          <cell r="F46">
            <v>44578</v>
          </cell>
          <cell r="G46">
            <v>180</v>
          </cell>
          <cell r="H46">
            <v>60</v>
          </cell>
          <cell r="I46">
            <v>44455</v>
          </cell>
          <cell r="J46" t="str">
            <v>CONCURSO DE MERITOS</v>
          </cell>
          <cell r="K46" t="str">
            <v xml:space="preserve">MC ARQUITECTOS S A </v>
          </cell>
          <cell r="L46">
            <v>738681172</v>
          </cell>
          <cell r="M46">
            <v>738681172</v>
          </cell>
          <cell r="N46" t="str">
            <v>N/A</v>
          </cell>
          <cell r="O46" t="str">
            <v>Externa</v>
          </cell>
          <cell r="P46" t="str">
            <v>Grupo Proyectos Especiales de Infraestructura</v>
          </cell>
          <cell r="Q46" t="str">
            <v>Jorge Enrique Hernández Becerra</v>
          </cell>
          <cell r="R46" t="str">
            <v>N/A</v>
          </cell>
          <cell r="S46" t="str">
            <v>N/A</v>
          </cell>
          <cell r="T46" t="str">
            <v>N/A</v>
          </cell>
          <cell r="U46" t="str">
            <v>UNION TEMPORAL</v>
          </cell>
          <cell r="V46" t="str">
            <v>MNEMO CYBER SEC SAS y por COMPAÑÍA DE INGENIEROS  DE  SISTEMAS  ASOCIADOS  -  COINSA  S.A.S,</v>
          </cell>
          <cell r="W46" t="str">
            <v>N/A</v>
          </cell>
          <cell r="X46" t="str">
            <v>SI</v>
          </cell>
          <cell r="Y46" t="str">
            <v>6</v>
          </cell>
          <cell r="Z46">
            <v>44636</v>
          </cell>
          <cell r="AA46">
            <v>44697</v>
          </cell>
          <cell r="AB46">
            <v>45429</v>
          </cell>
          <cell r="AC46" t="str">
            <v>-</v>
          </cell>
          <cell r="AD46" t="str">
            <v>N/A</v>
          </cell>
          <cell r="AE46" t="str">
            <v>El día 15 de Julio de 2022 se prorrogó el contrato por 150 días. El día 15 de Julio de 2022 se adiciono al contrato un valor de $2,389,857,335</v>
          </cell>
          <cell r="AF46"/>
          <cell r="AG46">
            <v>0.84</v>
          </cell>
          <cell r="AH46">
            <v>0.84</v>
          </cell>
          <cell r="AI46">
            <v>0.84</v>
          </cell>
          <cell r="AJ46">
            <v>0.4</v>
          </cell>
        </row>
        <row r="47">
          <cell r="B47" t="str">
            <v>202</v>
          </cell>
          <cell r="C47" t="str">
            <v>Aunar capacidades, recursos humanos, tecnológicos y metodológicos entre el Consejo Superior de la Judicatura – CSJ y la Unidad Administrativa Especial de Gestión De Restitución De Tierras Despojadas – UAEGRTD para que en el marco de la articulación institucional y con base en los resultados previos: i) dar continuidad y fortalecer la radicación electrónica de demandas; ii) implementar el seguimiento al desarrollo del trámite judicial iii) monitorear y verificar el cumplimiento de las órdenes derivadas de providencias judiciales en el trámite de restitución de tierras y a partir de la información estratégica proveniente de las entidades suscriptoras del convenio, prevenir el daño antijurídico que pueda presentarse para alguna de las dos entidades de acuerdo con su misionalidad.</v>
          </cell>
          <cell r="D47" t="str">
            <v>Interadministrativo</v>
          </cell>
          <cell r="E47">
            <v>44559</v>
          </cell>
          <cell r="F47">
            <v>44559</v>
          </cell>
          <cell r="G47">
            <v>3456</v>
          </cell>
          <cell r="H47">
            <v>0</v>
          </cell>
          <cell r="I47">
            <v>48015</v>
          </cell>
          <cell r="J47" t="str">
            <v>CONTRATACION DIRECTA</v>
          </cell>
          <cell r="K47" t="str">
            <v>UNIDAD ADMINISTRATIVA
ESPECIAL DE GESTIÓN DE
RESTITUCIÓN DE TIERRAS
DESPOJADAS</v>
          </cell>
          <cell r="L47">
            <v>0</v>
          </cell>
          <cell r="M47">
            <v>0</v>
          </cell>
          <cell r="N47" t="str">
            <v>N/A</v>
          </cell>
          <cell r="O47" t="str">
            <v>Interna</v>
          </cell>
          <cell r="P47" t="str">
            <v>Grupo Proyectos Especiales de Tecnología</v>
          </cell>
          <cell r="Q47" t="str">
            <v>Sandra Milena Parrado Criollo</v>
          </cell>
          <cell r="R47" t="str">
            <v>N/A</v>
          </cell>
          <cell r="S47" t="str">
            <v>N/A</v>
          </cell>
          <cell r="T47" t="str">
            <v>N/A</v>
          </cell>
          <cell r="U47" t="str">
            <v>N/A</v>
          </cell>
          <cell r="V47" t="str">
            <v>N/A</v>
          </cell>
          <cell r="W47" t="str">
            <v>N/A</v>
          </cell>
          <cell r="X47" t="str">
            <v>N/A</v>
          </cell>
          <cell r="Y47" t="str">
            <v>N/A</v>
          </cell>
          <cell r="Z47" t="str">
            <v>N/A</v>
          </cell>
          <cell r="AA47" t="str">
            <v>N/A</v>
          </cell>
          <cell r="AB47" t="str">
            <v>N/A</v>
          </cell>
          <cell r="AC47" t="str">
            <v>N/A</v>
          </cell>
          <cell r="AD47" t="str">
            <v>N/A</v>
          </cell>
          <cell r="AE47" t="str">
            <v>Sin modificaciones.</v>
          </cell>
          <cell r="AF47"/>
          <cell r="AG47">
            <v>7.0000000000000007E-2</v>
          </cell>
          <cell r="AH47">
            <v>7.0000000000000007E-2</v>
          </cell>
          <cell r="AI47">
            <v>0</v>
          </cell>
          <cell r="AJ47">
            <v>0</v>
          </cell>
        </row>
        <row r="48">
          <cell r="B48" t="str">
            <v>206</v>
          </cell>
          <cell r="C48" t="str">
            <v xml:space="preserve"> Prestar e implementar el servicios de una herramienta de software para el seguimiento y evaluación estratégico de proyectos que adelante la Rama Judicial</v>
          </cell>
          <cell r="D48" t="str">
            <v>Servicios</v>
          </cell>
          <cell r="E48">
            <v>44554</v>
          </cell>
          <cell r="F48">
            <v>44554</v>
          </cell>
          <cell r="G48">
            <v>243</v>
          </cell>
          <cell r="H48">
            <v>0</v>
          </cell>
          <cell r="I48">
            <v>44797</v>
          </cell>
          <cell r="J48" t="str">
            <v>TIENDA VIRTUAL</v>
          </cell>
          <cell r="K48" t="str">
            <v>SOFTMANAGEMENT S.A.</v>
          </cell>
          <cell r="L48">
            <v>264000000</v>
          </cell>
          <cell r="M48">
            <v>264000000</v>
          </cell>
          <cell r="N48" t="str">
            <v>N/A</v>
          </cell>
          <cell r="O48" t="str">
            <v>Interna</v>
          </cell>
          <cell r="P48" t="str">
            <v>Grupo Proyectos Especiales de Tecnología</v>
          </cell>
          <cell r="Q48" t="str">
            <v>Carlos Andres Gómez Gómez</v>
          </cell>
          <cell r="R48" t="str">
            <v>N/A</v>
          </cell>
          <cell r="S48" t="str">
            <v>N/A</v>
          </cell>
          <cell r="T48" t="str">
            <v>N/A</v>
          </cell>
          <cell r="U48" t="str">
            <v>N/A</v>
          </cell>
          <cell r="V48" t="str">
            <v>N/A</v>
          </cell>
          <cell r="W48" t="str">
            <v>N/A</v>
          </cell>
          <cell r="X48" t="str">
            <v>N/A</v>
          </cell>
          <cell r="Y48" t="str">
            <v>N/A</v>
          </cell>
          <cell r="Z48" t="str">
            <v>N/A</v>
          </cell>
          <cell r="AA48" t="str">
            <v>N/A</v>
          </cell>
          <cell r="AB48" t="str">
            <v>N/A</v>
          </cell>
          <cell r="AC48" t="str">
            <v>N/A</v>
          </cell>
          <cell r="AD48" t="str">
            <v>N/A</v>
          </cell>
          <cell r="AE48" t="str">
            <v>Sin modificaciones.</v>
          </cell>
          <cell r="AF48"/>
          <cell r="AG48">
            <v>0.76</v>
          </cell>
          <cell r="AH48">
            <v>0.71</v>
          </cell>
          <cell r="AI48">
            <v>0.75</v>
          </cell>
          <cell r="AJ48">
            <v>0.75</v>
          </cell>
        </row>
        <row r="49">
          <cell r="B49" t="str">
            <v>216</v>
          </cell>
          <cell r="C49" t="str">
            <v>Realizar esfuerzos técnicos, administrativos y académicos entre el Consejo Superior de la Judicatura y la institución de educación superior, con el fin de que los estudiantes de pregrado realicen prácticas o pasantías sin remuneración que hagan parte del respectivo pénsum académico, a través de la aplicación de los conocimientos académicos adquiridos y su formación humana contribuyendo al logro de los propósitos de la eficiencia, acceso a la justicia y apoyo.</v>
          </cell>
          <cell r="D49" t="str">
            <v>Convenio de Prácticas Universitarias</v>
          </cell>
          <cell r="E49">
            <v>44215</v>
          </cell>
          <cell r="F49">
            <v>44560</v>
          </cell>
          <cell r="G49">
            <v>730</v>
          </cell>
          <cell r="H49">
            <v>0</v>
          </cell>
          <cell r="I49">
            <v>45289</v>
          </cell>
          <cell r="J49" t="str">
            <v>CONTRATACION DIRECTA</v>
          </cell>
          <cell r="K49" t="str">
            <v>UNIVERSIDAD
DE LA SALLE</v>
          </cell>
          <cell r="L49">
            <v>0</v>
          </cell>
          <cell r="M49">
            <v>0</v>
          </cell>
          <cell r="N49" t="str">
            <v>N/A</v>
          </cell>
          <cell r="O49" t="str">
            <v>Interna</v>
          </cell>
          <cell r="P49" t="str">
            <v>Recursos Humanos</v>
          </cell>
          <cell r="Q49" t="str">
            <v>Claudia Alexandra Briceño Mejia</v>
          </cell>
          <cell r="R49" t="str">
            <v>N/A</v>
          </cell>
          <cell r="S49" t="str">
            <v>N/A</v>
          </cell>
          <cell r="T49" t="str">
            <v>N/A</v>
          </cell>
          <cell r="U49" t="str">
            <v>CONSORCIO</v>
          </cell>
          <cell r="V49" t="str">
            <v xml:space="preserve"> ALDEIC SAS BIC e INGEPLAN.CO SAS EMPRESA DE BENEFICIO E INTERES COLECTIVO BIC</v>
          </cell>
          <cell r="W49" t="str">
            <v>N/A</v>
          </cell>
          <cell r="X49" t="str">
            <v>SI</v>
          </cell>
          <cell r="Y49" t="str">
            <v>4</v>
          </cell>
          <cell r="Z49">
            <v>45411</v>
          </cell>
          <cell r="AA49">
            <v>45472</v>
          </cell>
          <cell r="AB49">
            <v>46203</v>
          </cell>
          <cell r="AC49" t="str">
            <v>-</v>
          </cell>
          <cell r="AD49" t="str">
            <v>N/A</v>
          </cell>
          <cell r="AE49" t="str">
            <v>No tiene modificaciones</v>
          </cell>
          <cell r="AF49"/>
          <cell r="AG49">
            <v>0.33</v>
          </cell>
          <cell r="AH49">
            <v>0.33</v>
          </cell>
          <cell r="AI49">
            <v>0</v>
          </cell>
          <cell r="AJ49">
            <v>0</v>
          </cell>
        </row>
        <row r="50">
          <cell r="B50" t="str">
            <v>217</v>
          </cell>
          <cell r="C50" t="str">
            <v>Ampliar la infraestructura de Azure (créditos) para garantizar la continuidad de los servicios de infraestructura que actualmente están desplegados en Azure, para soportar los diferentes proyectos de transición en el marco de la transformación digital de la Rama Judicial.</v>
          </cell>
          <cell r="D50" t="str">
            <v>Compraventa</v>
          </cell>
          <cell r="E50">
            <v>44558</v>
          </cell>
          <cell r="F50">
            <v>44560</v>
          </cell>
          <cell r="G50">
            <v>210</v>
          </cell>
          <cell r="H50">
            <v>0</v>
          </cell>
          <cell r="I50">
            <v>44773</v>
          </cell>
          <cell r="J50" t="str">
            <v>TIENDA VIRTUAL</v>
          </cell>
          <cell r="K50" t="str">
            <v>CONTROLES EMPRESARIALES SAS</v>
          </cell>
          <cell r="L50">
            <v>3083759941</v>
          </cell>
          <cell r="M50">
            <v>3083759941</v>
          </cell>
          <cell r="N50" t="str">
            <v>N/A</v>
          </cell>
          <cell r="O50" t="str">
            <v>Interna</v>
          </cell>
          <cell r="P50" t="str">
            <v>Grupo Proyectos Especiales de Tecnología</v>
          </cell>
          <cell r="Q50" t="str">
            <v>Carlos Andres Gómez Gómez</v>
          </cell>
          <cell r="R50" t="str">
            <v>N/A</v>
          </cell>
          <cell r="S50" t="str">
            <v>N/A</v>
          </cell>
          <cell r="T50" t="str">
            <v>N/A</v>
          </cell>
          <cell r="U50" t="str">
            <v>N/A</v>
          </cell>
          <cell r="V50" t="str">
            <v>N/A</v>
          </cell>
          <cell r="W50" t="str">
            <v>N/A</v>
          </cell>
          <cell r="X50" t="str">
            <v>N/A</v>
          </cell>
          <cell r="Y50" t="str">
            <v>N/A</v>
          </cell>
          <cell r="Z50" t="str">
            <v>N/A</v>
          </cell>
          <cell r="AA50" t="str">
            <v>N/A</v>
          </cell>
          <cell r="AB50" t="str">
            <v>N/A</v>
          </cell>
          <cell r="AC50" t="str">
            <v>N/A</v>
          </cell>
          <cell r="AD50" t="str">
            <v>N/A</v>
          </cell>
          <cell r="AE50" t="str">
            <v>Sin modificaciones.</v>
          </cell>
          <cell r="AF50"/>
          <cell r="AG50">
            <v>0.47</v>
          </cell>
          <cell r="AH50">
            <v>0.47</v>
          </cell>
          <cell r="AI50">
            <v>1</v>
          </cell>
          <cell r="AJ50">
            <v>1</v>
          </cell>
        </row>
        <row r="51">
          <cell r="B51" t="str">
            <v>218</v>
          </cell>
          <cell r="C51" t="str">
            <v>Aunar esfuerzos para desarrollar de manera conjunta la construcción del palacio de justicia de Medellín - Antioquia correspondiente a la ejecución de la segunda etapa (contratación y ejecución de las obras) del segundo acuerdo especifico de cooperación y colaboración no 230 de 2018 en el marco del convenio interadministrativo de cooperación y colaboración no. 069 (El Consejo) y no. 25 (la anim).</v>
          </cell>
          <cell r="D51" t="str">
            <v>Gestión inmobiliaria</v>
          </cell>
          <cell r="E51">
            <v>44560</v>
          </cell>
          <cell r="F51">
            <v>44560</v>
          </cell>
          <cell r="G51">
            <v>605</v>
          </cell>
          <cell r="H51">
            <v>0</v>
          </cell>
          <cell r="I51">
            <v>45140</v>
          </cell>
          <cell r="J51" t="str">
            <v>CONTRATACION DIRECTA</v>
          </cell>
          <cell r="K51" t="str">
            <v>AGENCIA NACIONAL INMOBILIARIA VIRGILIO BARCO VARGAS</v>
          </cell>
          <cell r="L51">
            <v>28245279859</v>
          </cell>
          <cell r="M51">
            <v>28245279859</v>
          </cell>
          <cell r="N51" t="str">
            <v>N/A</v>
          </cell>
          <cell r="O51" t="str">
            <v>Interna</v>
          </cell>
          <cell r="P51" t="str">
            <v>Grupo Proyectos Especiales de Infraestructura</v>
          </cell>
          <cell r="Q51" t="str">
            <v>Angela Aranzazu Montoya</v>
          </cell>
          <cell r="R51" t="str">
            <v>N/A</v>
          </cell>
          <cell r="S51" t="str">
            <v>N/A</v>
          </cell>
          <cell r="T51" t="str">
            <v>N/A</v>
          </cell>
          <cell r="U51" t="str">
            <v>N/A</v>
          </cell>
          <cell r="V51" t="str">
            <v>N/A</v>
          </cell>
          <cell r="W51" t="str">
            <v>N/A</v>
          </cell>
          <cell r="X51" t="str">
            <v xml:space="preserve">SI </v>
          </cell>
          <cell r="Y51" t="str">
            <v>6</v>
          </cell>
          <cell r="Z51">
            <v>45324</v>
          </cell>
          <cell r="AA51">
            <v>45384</v>
          </cell>
          <cell r="AB51">
            <v>46115</v>
          </cell>
          <cell r="AC51" t="str">
            <v>-</v>
          </cell>
          <cell r="AD51" t="str">
            <v>N/A</v>
          </cell>
          <cell r="AE51" t="str">
            <v xml:space="preserve">El día 21 de Julio del 2022 se prórrogó el contrato por 4 meses. El día 21 de Julio del 2022 se adicionó el contrato por $94.914.036. </v>
          </cell>
          <cell r="AF51"/>
          <cell r="AG51">
            <v>0.42</v>
          </cell>
          <cell r="AH51">
            <v>0.42</v>
          </cell>
          <cell r="AI51">
            <v>0</v>
          </cell>
          <cell r="AJ51">
            <v>0</v>
          </cell>
        </row>
        <row r="52">
          <cell r="B52" t="str">
            <v>219</v>
          </cell>
          <cell r="C52" t="str">
            <v>Ampliación de la plataforma Cloud On-Premise Oracle y soporte especializado técnico de Oracle para atención priorizada de incidentes inesperados Oracle y uso de la plataforma para la Rama Judicial.</v>
          </cell>
          <cell r="D52" t="str">
            <v>Prestación de Servicios</v>
          </cell>
          <cell r="E52">
            <v>44561</v>
          </cell>
          <cell r="F52">
            <v>44561</v>
          </cell>
          <cell r="G52">
            <v>365</v>
          </cell>
          <cell r="H52">
            <v>0</v>
          </cell>
          <cell r="I52">
            <v>44925</v>
          </cell>
          <cell r="J52" t="str">
            <v>TIENDA VIRTUAL</v>
          </cell>
          <cell r="K52" t="str">
            <v xml:space="preserve">COMWARE S A </v>
          </cell>
          <cell r="L52">
            <v>461807666</v>
          </cell>
          <cell r="M52">
            <v>461807666</v>
          </cell>
          <cell r="N52" t="str">
            <v>N/A</v>
          </cell>
          <cell r="O52" t="str">
            <v>Interna</v>
          </cell>
          <cell r="P52" t="str">
            <v>Grupo Proyectos Especiales de Tecnología</v>
          </cell>
          <cell r="Q52" t="str">
            <v>Carlos Andres Gómez Gómez</v>
          </cell>
          <cell r="R52" t="str">
            <v>N/A</v>
          </cell>
          <cell r="S52" t="str">
            <v>N/A</v>
          </cell>
          <cell r="T52" t="str">
            <v>N/A</v>
          </cell>
          <cell r="U52" t="str">
            <v>N/A</v>
          </cell>
          <cell r="V52" t="str">
            <v>N/A</v>
          </cell>
          <cell r="W52" t="str">
            <v>N/A</v>
          </cell>
          <cell r="X52" t="str">
            <v>N/A</v>
          </cell>
          <cell r="Y52" t="str">
            <v>N/A</v>
          </cell>
          <cell r="Z52" t="str">
            <v>N/A</v>
          </cell>
          <cell r="AA52" t="str">
            <v>N/A</v>
          </cell>
          <cell r="AB52" t="str">
            <v>N/A</v>
          </cell>
          <cell r="AC52" t="str">
            <v>N/A</v>
          </cell>
          <cell r="AD52" t="str">
            <v>N/A</v>
          </cell>
          <cell r="AE52" t="str">
            <v>Sin modificaciones.</v>
          </cell>
          <cell r="AF52"/>
          <cell r="AG52">
            <v>0.83</v>
          </cell>
          <cell r="AH52">
            <v>0.83</v>
          </cell>
          <cell r="AI52">
            <v>1</v>
          </cell>
          <cell r="AJ52">
            <v>1</v>
          </cell>
        </row>
        <row r="53">
          <cell r="B53" t="str">
            <v>002</v>
          </cell>
          <cell r="C53" t="str">
            <v>Prestar los servicios profesionales al despacho del director ejecutivo de administración judicial, en los asuntos jurídicos, administrativos y disciplinarios que le sean asignados.</v>
          </cell>
          <cell r="D53" t="str">
            <v>Prestación de Servicios</v>
          </cell>
          <cell r="E53">
            <v>44566</v>
          </cell>
          <cell r="F53">
            <v>44566</v>
          </cell>
          <cell r="G53">
            <v>334</v>
          </cell>
          <cell r="H53">
            <v>0</v>
          </cell>
          <cell r="I53">
            <v>44899</v>
          </cell>
          <cell r="J53" t="str">
            <v>CONTRATACION DIRECTA</v>
          </cell>
          <cell r="K53" t="str">
            <v>DIANA MARITZA OLAYA RIOS</v>
          </cell>
          <cell r="L53">
            <v>93280000</v>
          </cell>
          <cell r="M53">
            <v>93280000</v>
          </cell>
          <cell r="N53" t="str">
            <v>N/A</v>
          </cell>
          <cell r="O53" t="str">
            <v>Interna</v>
          </cell>
          <cell r="P53" t="str">
            <v>Coordinación Seccionales</v>
          </cell>
          <cell r="Q53" t="str">
            <v>Jose Eduardo Gómez Figueredo</v>
          </cell>
          <cell r="R53" t="str">
            <v>SI</v>
          </cell>
          <cell r="S53" t="str">
            <v>CONSORCIO INTER CSJ 2021</v>
          </cell>
          <cell r="T53" t="str">
            <v>139 DE 2021</v>
          </cell>
          <cell r="U53" t="str">
            <v>UNION TEMPORAL</v>
          </cell>
          <cell r="V53" t="str">
            <v xml:space="preserve">A9 INGENIERIA SAS ZOMAC
JAIRO MARTIN VARGAS DIAZ
</v>
          </cell>
          <cell r="W53" t="str">
            <v>N/A</v>
          </cell>
          <cell r="X53" t="str">
            <v>SI</v>
          </cell>
          <cell r="Y53" t="str">
            <v>6</v>
          </cell>
          <cell r="Z53">
            <v>45081</v>
          </cell>
          <cell r="AA53">
            <v>45142</v>
          </cell>
          <cell r="AB53">
            <v>45874</v>
          </cell>
          <cell r="AC53" t="str">
            <v>-</v>
          </cell>
          <cell r="AD53" t="str">
            <v>N/A</v>
          </cell>
          <cell r="AE53" t="str">
            <v xml:space="preserve">El día 20 de Diciembre del 2021 se prorrogó el contrato por 60 días calendario. El día 2 de Marzo del 2022 se prorrogó el contrato por 38 días calendario. El día 21 de Marzo del 2022 se prórrogó el contrato por 30 días calendario. El día 21 de Marzo del 2022 se adicionó el contrato por $580.458.989. El día 4 de Mayo del 2022 se prórrogó el contrato por 45 días calendario. El día 14 de Junio del 2022 se prorrogó el contrato por 45 días calendario. </v>
          </cell>
          <cell r="AF53"/>
          <cell r="AG53">
            <v>0.71</v>
          </cell>
          <cell r="AH53">
            <v>0.71</v>
          </cell>
          <cell r="AI53">
            <v>0</v>
          </cell>
          <cell r="AJ53">
            <v>0</v>
          </cell>
        </row>
        <row r="54">
          <cell r="B54" t="str">
            <v>003</v>
          </cell>
          <cell r="C54" t="str">
            <v>Prestar servicios profesionales en la unidad de planeación apoyando la gestión de las actividades relacionadas con la programación presupuestal de los gastos de funcionamiento de la Rama Judicial.</v>
          </cell>
          <cell r="D54" t="str">
            <v>Prestación de Servicios</v>
          </cell>
          <cell r="E54">
            <v>44579</v>
          </cell>
          <cell r="F54">
            <v>44579</v>
          </cell>
          <cell r="G54">
            <v>334</v>
          </cell>
          <cell r="H54">
            <v>0</v>
          </cell>
          <cell r="I54">
            <v>44912</v>
          </cell>
          <cell r="J54" t="str">
            <v>CONTRATACION DIRECTA</v>
          </cell>
          <cell r="K54" t="str">
            <v xml:space="preserve">ISAIAS HERNAN CONTRERAS NIETO </v>
          </cell>
          <cell r="L54">
            <v>97165838</v>
          </cell>
          <cell r="M54">
            <v>97165838</v>
          </cell>
          <cell r="N54" t="str">
            <v>N/A</v>
          </cell>
          <cell r="O54" t="str">
            <v>Interna</v>
          </cell>
          <cell r="P54" t="str">
            <v>Planeación</v>
          </cell>
          <cell r="Q54" t="str">
            <v>María Franza López Buitrago</v>
          </cell>
          <cell r="R54" t="str">
            <v>N/A</v>
          </cell>
          <cell r="S54" t="str">
            <v>N/A</v>
          </cell>
          <cell r="T54" t="str">
            <v>N/A</v>
          </cell>
          <cell r="U54" t="str">
            <v>N/A</v>
          </cell>
          <cell r="V54" t="str">
            <v>N/A</v>
          </cell>
          <cell r="W54" t="str">
            <v>N/A</v>
          </cell>
          <cell r="X54" t="str">
            <v>SI</v>
          </cell>
          <cell r="Y54" t="str">
            <v>4</v>
          </cell>
          <cell r="Z54">
            <v>45033</v>
          </cell>
          <cell r="AA54">
            <v>45094</v>
          </cell>
          <cell r="AB54">
            <v>45826</v>
          </cell>
          <cell r="AC54" t="str">
            <v>-</v>
          </cell>
          <cell r="AD54" t="str">
            <v>N/A</v>
          </cell>
          <cell r="AE54" t="str">
            <v xml:space="preserve">No tiene modificaciones </v>
          </cell>
          <cell r="AF54"/>
          <cell r="AG54">
            <v>0.68</v>
          </cell>
          <cell r="AH54">
            <v>0.68</v>
          </cell>
          <cell r="AI54">
            <v>0.64</v>
          </cell>
          <cell r="AJ54">
            <v>0.55000000000000004</v>
          </cell>
        </row>
        <row r="55">
          <cell r="B55" t="str">
            <v>004</v>
          </cell>
          <cell r="C55" t="str">
            <v>Prestar los servicios profesionales a la unidad de planeación de la dirección ejecutiva de administración judicial, para apoyar el análisis y ejercicio de asistencia metodológica y técnica, para la actualización, formulación de proyectos de inversión de la Rama Judicial en el marco de los lineamientos de política de mediano y largo plazo; en el seguimiento del plan operativo anual de inversiones, incluido el anteproyecto de presupuesto y en la actualización de los instrumentos de planeación de la inversión pública.</v>
          </cell>
          <cell r="D55" t="str">
            <v>Prestación de Servicios</v>
          </cell>
          <cell r="E55">
            <v>44580</v>
          </cell>
          <cell r="F55">
            <v>44580</v>
          </cell>
          <cell r="G55">
            <v>334</v>
          </cell>
          <cell r="H55">
            <v>0</v>
          </cell>
          <cell r="I55">
            <v>44913</v>
          </cell>
          <cell r="J55" t="str">
            <v>CONTRATACION DIRECTA</v>
          </cell>
          <cell r="K55" t="str">
            <v>SILVIA JOHANNA MORAES SAAVEDRA</v>
          </cell>
          <cell r="L55">
            <v>96817501</v>
          </cell>
          <cell r="M55">
            <v>96817501</v>
          </cell>
          <cell r="N55" t="str">
            <v>N/A</v>
          </cell>
          <cell r="O55" t="str">
            <v>Interna</v>
          </cell>
          <cell r="P55" t="str">
            <v>Planeación</v>
          </cell>
          <cell r="Q55" t="str">
            <v>María Franza López Buitrago</v>
          </cell>
          <cell r="R55" t="str">
            <v>N/A</v>
          </cell>
          <cell r="S55" t="str">
            <v>N/A</v>
          </cell>
          <cell r="T55" t="str">
            <v>N/A</v>
          </cell>
          <cell r="U55" t="str">
            <v>N/A</v>
          </cell>
          <cell r="V55" t="str">
            <v>N/A</v>
          </cell>
          <cell r="W55" t="str">
            <v>N/A</v>
          </cell>
          <cell r="X55" t="str">
            <v>SI</v>
          </cell>
          <cell r="Y55" t="str">
            <v>4</v>
          </cell>
          <cell r="Z55">
            <v>45034</v>
          </cell>
          <cell r="AA55">
            <v>45095</v>
          </cell>
          <cell r="AB55">
            <v>45827</v>
          </cell>
          <cell r="AC55" t="str">
            <v>-</v>
          </cell>
          <cell r="AD55" t="str">
            <v>N/A</v>
          </cell>
          <cell r="AE55" t="str">
            <v xml:space="preserve">No tiene modificaciones </v>
          </cell>
          <cell r="AF55"/>
          <cell r="AG55">
            <v>0.68</v>
          </cell>
          <cell r="AH55">
            <v>0.68</v>
          </cell>
          <cell r="AI55">
            <v>0.64</v>
          </cell>
          <cell r="AJ55">
            <v>0.64</v>
          </cell>
        </row>
        <row r="56">
          <cell r="B56" t="str">
            <v>005</v>
          </cell>
          <cell r="C56" t="str">
            <v xml:space="preserve">Prestar los servicios profesionales de ingeniero de sistemas en la coordinación del grupo de gestión de proyectos especiales de la dirección ejecutiva de administración judicial.
</v>
          </cell>
          <cell r="D56" t="str">
            <v>Prestación de Servicios</v>
          </cell>
          <cell r="E56">
            <v>44580</v>
          </cell>
          <cell r="F56">
            <v>44580</v>
          </cell>
          <cell r="G56">
            <v>346</v>
          </cell>
          <cell r="H56">
            <v>0</v>
          </cell>
          <cell r="I56">
            <v>44925</v>
          </cell>
          <cell r="J56" t="str">
            <v>CONTRATACION DIRECTA</v>
          </cell>
          <cell r="K56" t="str">
            <v>CARLOS ARIEL USEDA GOMEZ</v>
          </cell>
          <cell r="L56">
            <v>366442781</v>
          </cell>
          <cell r="M56">
            <v>366442781</v>
          </cell>
          <cell r="N56" t="str">
            <v>N/A</v>
          </cell>
          <cell r="O56" t="str">
            <v>Interna</v>
          </cell>
          <cell r="P56" t="str">
            <v>Grupo Proyectos Especiales de Tecnología</v>
          </cell>
          <cell r="Q56" t="str">
            <v>Carlos Andres Gómez Gómez</v>
          </cell>
          <cell r="R56" t="str">
            <v>N/A</v>
          </cell>
          <cell r="S56" t="str">
            <v>N/A</v>
          </cell>
          <cell r="T56" t="str">
            <v>N/A</v>
          </cell>
          <cell r="U56" t="str">
            <v>N/A</v>
          </cell>
          <cell r="V56" t="str">
            <v>N/A</v>
          </cell>
          <cell r="W56" t="str">
            <v>N/A</v>
          </cell>
          <cell r="X56" t="str">
            <v>N/A</v>
          </cell>
          <cell r="Y56" t="str">
            <v>N/A</v>
          </cell>
          <cell r="Z56" t="str">
            <v>N/A</v>
          </cell>
          <cell r="AA56" t="str">
            <v>N/A</v>
          </cell>
          <cell r="AB56" t="str">
            <v>N/A</v>
          </cell>
          <cell r="AC56" t="str">
            <v>N/A</v>
          </cell>
          <cell r="AD56" t="str">
            <v>N/A</v>
          </cell>
          <cell r="AE56" t="str">
            <v>Sin modificaciones.</v>
          </cell>
          <cell r="AF56"/>
          <cell r="AG56">
            <v>1</v>
          </cell>
          <cell r="AH56">
            <v>0.98</v>
          </cell>
          <cell r="AI56">
            <v>1</v>
          </cell>
          <cell r="AJ56">
            <v>0.95</v>
          </cell>
        </row>
        <row r="57">
          <cell r="B57" t="str">
            <v>006</v>
          </cell>
          <cell r="C57" t="str">
            <v xml:space="preserve">Prestar servicios profesionales en la división de estructuración de compras públicas, para apoyar procesos de contratación desde la perspectiva financiera. </v>
          </cell>
          <cell r="D57" t="str">
            <v>Prestación de Servicios</v>
          </cell>
          <cell r="E57">
            <v>44580</v>
          </cell>
          <cell r="F57">
            <v>44581</v>
          </cell>
          <cell r="G57">
            <v>345</v>
          </cell>
          <cell r="H57">
            <v>0</v>
          </cell>
          <cell r="I57">
            <v>44925</v>
          </cell>
          <cell r="J57" t="str">
            <v>CONTRATACION DIRECTA</v>
          </cell>
          <cell r="K57" t="str">
            <v>LUISA FERNANDA LORA NAVARRO</v>
          </cell>
          <cell r="L57">
            <v>97170400</v>
          </cell>
          <cell r="M57">
            <v>97170400</v>
          </cell>
          <cell r="N57" t="str">
            <v>N/A</v>
          </cell>
          <cell r="O57" t="str">
            <v>Interna</v>
          </cell>
          <cell r="P57" t="str">
            <v>Compras Públicas</v>
          </cell>
          <cell r="Q57" t="str">
            <v>Gabriel Jacob Paternina Rojas</v>
          </cell>
          <cell r="R57" t="str">
            <v>NO</v>
          </cell>
          <cell r="S57" t="str">
            <v>N/A</v>
          </cell>
          <cell r="T57" t="str">
            <v>N/A</v>
          </cell>
          <cell r="U57" t="str">
            <v>N/A</v>
          </cell>
          <cell r="V57" t="str">
            <v>N/A</v>
          </cell>
          <cell r="W57" t="str">
            <v>N/A</v>
          </cell>
          <cell r="X57" t="str">
            <v>N/A</v>
          </cell>
          <cell r="Y57" t="str">
            <v>N/A</v>
          </cell>
          <cell r="Z57" t="str">
            <v>N/A</v>
          </cell>
          <cell r="AA57" t="str">
            <v>N/A</v>
          </cell>
          <cell r="AB57" t="str">
            <v>N/A</v>
          </cell>
          <cell r="AC57" t="str">
            <v>N/A</v>
          </cell>
          <cell r="AD57" t="str">
            <v>N/A</v>
          </cell>
          <cell r="AE57" t="str">
            <v>Sin modificaciones.</v>
          </cell>
          <cell r="AF57"/>
          <cell r="AG57">
            <v>0.65</v>
          </cell>
          <cell r="AH57">
            <v>0.65</v>
          </cell>
          <cell r="AI57">
            <v>0.65</v>
          </cell>
          <cell r="AJ57">
            <v>0.65</v>
          </cell>
        </row>
        <row r="58">
          <cell r="B58" t="str">
            <v>007</v>
          </cell>
          <cell r="C58" t="str">
            <v>Prestar servicios profesionales de abogado especializado y alto experto en derecho penal, para la representación judicial de la Rama Judicial, en procesos penales de gran importancia, impacto o complejidad, y para la asesoría en asuntos penales que requiera la entidad.</v>
          </cell>
          <cell r="D58" t="str">
            <v>Prestación de Servicios</v>
          </cell>
          <cell r="E58">
            <v>44580</v>
          </cell>
          <cell r="F58">
            <v>44581</v>
          </cell>
          <cell r="G58">
            <v>345</v>
          </cell>
          <cell r="H58">
            <v>0</v>
          </cell>
          <cell r="I58">
            <v>44925</v>
          </cell>
          <cell r="J58" t="str">
            <v>CONTRATACION DIRECTA</v>
          </cell>
          <cell r="K58" t="str">
            <v>FRANCISCO BERNATE OCHOA</v>
          </cell>
          <cell r="L58">
            <v>65178102</v>
          </cell>
          <cell r="M58">
            <v>65178102</v>
          </cell>
          <cell r="N58" t="str">
            <v>N/A</v>
          </cell>
          <cell r="O58" t="str">
            <v>Interna</v>
          </cell>
          <cell r="P58" t="str">
            <v>Asistencia Legal</v>
          </cell>
          <cell r="Q58" t="str">
            <v>Cesar Augusto Mejía Ramírez</v>
          </cell>
          <cell r="R58" t="str">
            <v>SI</v>
          </cell>
          <cell r="S58" t="str">
            <v>UNION TEMPORAL Interventoría CSJ 2020</v>
          </cell>
          <cell r="T58" t="str">
            <v>198 DE 2020</v>
          </cell>
          <cell r="U58" t="str">
            <v>CONSORCIO</v>
          </cell>
          <cell r="V58" t="str">
            <v>SOFTMANAGEMENT S A - INFORMATICA &amp; TECNOLOGIA  STEFANINI</v>
          </cell>
          <cell r="W58" t="str">
            <v>N/A</v>
          </cell>
          <cell r="X58" t="str">
            <v>SI</v>
          </cell>
          <cell r="Y58" t="str">
            <v>6</v>
          </cell>
          <cell r="Z58">
            <v>45107</v>
          </cell>
          <cell r="AA58">
            <v>45168</v>
          </cell>
          <cell r="AB58">
            <v>45900</v>
          </cell>
          <cell r="AC58" t="str">
            <v>-</v>
          </cell>
          <cell r="AD58" t="str">
            <v>N/A</v>
          </cell>
          <cell r="AE58" t="str">
            <v>Sin modificaciones.</v>
          </cell>
          <cell r="AF58"/>
          <cell r="AG58">
            <v>0.63629999999999998</v>
          </cell>
          <cell r="AH58">
            <v>0.63629999999999998</v>
          </cell>
          <cell r="AI58">
            <v>0.63629999999999998</v>
          </cell>
          <cell r="AJ58">
            <v>0.63629999999999998</v>
          </cell>
        </row>
        <row r="59">
          <cell r="B59" t="str">
            <v>008</v>
          </cell>
          <cell r="C59" t="str">
            <v>Prestar los servicios profesionales en materia administrativa y financiera a la unidad de infraestructura física de la Dirección Ejecutiva de Administración Judicial.</v>
          </cell>
          <cell r="D59" t="str">
            <v>Prestación de Servicios</v>
          </cell>
          <cell r="E59">
            <v>44581</v>
          </cell>
          <cell r="F59">
            <v>44581</v>
          </cell>
          <cell r="G59">
            <v>346</v>
          </cell>
          <cell r="H59">
            <v>0</v>
          </cell>
          <cell r="I59">
            <v>44926</v>
          </cell>
          <cell r="J59" t="str">
            <v>CONTRATACION DIRECTA</v>
          </cell>
          <cell r="K59" t="str">
            <v xml:space="preserve">JOHANNA MARCELA MALAVER RAMÍREZ </v>
          </cell>
          <cell r="L59">
            <v>91425000</v>
          </cell>
          <cell r="M59">
            <v>91425000</v>
          </cell>
          <cell r="N59" t="str">
            <v>N/A</v>
          </cell>
          <cell r="O59" t="str">
            <v>Interna</v>
          </cell>
          <cell r="P59" t="str">
            <v>Infraestructura</v>
          </cell>
          <cell r="Q59" t="str">
            <v>Fabio Germán Paz Franco</v>
          </cell>
          <cell r="R59" t="str">
            <v>N/A</v>
          </cell>
          <cell r="S59" t="str">
            <v>N/A</v>
          </cell>
          <cell r="T59" t="str">
            <v>N/A</v>
          </cell>
          <cell r="U59" t="str">
            <v>N/A</v>
          </cell>
          <cell r="V59" t="str">
            <v>N/A</v>
          </cell>
          <cell r="W59" t="str">
            <v>N/A</v>
          </cell>
          <cell r="X59" t="str">
            <v>N/A</v>
          </cell>
          <cell r="Y59" t="str">
            <v>N/A</v>
          </cell>
          <cell r="Z59" t="str">
            <v>N/A</v>
          </cell>
          <cell r="AA59" t="str">
            <v>N/A</v>
          </cell>
          <cell r="AB59" t="str">
            <v>N/A</v>
          </cell>
          <cell r="AC59" t="str">
            <v>N/A</v>
          </cell>
          <cell r="AD59" t="str">
            <v>N/A</v>
          </cell>
          <cell r="AE59" t="str">
            <v>No tiene modificaciones</v>
          </cell>
          <cell r="AF59"/>
          <cell r="AG59">
            <v>0.70399999999999996</v>
          </cell>
          <cell r="AH59">
            <v>0.70399999999999996</v>
          </cell>
          <cell r="AI59">
            <v>0.61</v>
          </cell>
          <cell r="AJ59">
            <v>0.61</v>
          </cell>
        </row>
        <row r="60">
          <cell r="B60" t="str">
            <v>049</v>
          </cell>
          <cell r="C60" t="str">
            <v>Entrega a título de comodato o préstamo de uso al comodatario, impresoras, para los despachos judiciales y administrativos del nivel central, cuya descripción se relaciona en la cláusula segunda del presente contrato.</v>
          </cell>
          <cell r="D60" t="str">
            <v>Comodato</v>
          </cell>
          <cell r="E60">
            <v>42899</v>
          </cell>
          <cell r="F60">
            <v>42916</v>
          </cell>
          <cell r="G60">
            <v>1097</v>
          </cell>
          <cell r="H60">
            <v>913</v>
          </cell>
          <cell r="I60">
            <v>44926</v>
          </cell>
          <cell r="J60" t="str">
            <v>CONTRATACION DIRECTA</v>
          </cell>
          <cell r="K60" t="str">
            <v>PROSYSTEM GLOBAL S.A.S. ANTES (PROINTECH COLOMBIA SAS)</v>
          </cell>
          <cell r="L60">
            <v>0</v>
          </cell>
          <cell r="M60">
            <v>0</v>
          </cell>
          <cell r="N60" t="str">
            <v>N/A</v>
          </cell>
          <cell r="O60" t="str">
            <v>Interna</v>
          </cell>
          <cell r="P60" t="str">
            <v>Informática</v>
          </cell>
          <cell r="Q60" t="str">
            <v>Mario Fernando Sarria Villota</v>
          </cell>
          <cell r="R60" t="str">
            <v>N/A</v>
          </cell>
          <cell r="S60" t="str">
            <v>N/A</v>
          </cell>
          <cell r="T60" t="str">
            <v>N/A</v>
          </cell>
          <cell r="U60" t="str">
            <v>N/A</v>
          </cell>
          <cell r="V60" t="str">
            <v>N/A</v>
          </cell>
          <cell r="W60" t="str">
            <v>N/A</v>
          </cell>
          <cell r="X60" t="str">
            <v>N/A</v>
          </cell>
          <cell r="Y60" t="str">
            <v>N/A</v>
          </cell>
          <cell r="Z60" t="str">
            <v>N/A</v>
          </cell>
          <cell r="AA60" t="str">
            <v>N/A</v>
          </cell>
          <cell r="AB60" t="str">
            <v>N/A</v>
          </cell>
          <cell r="AC60" t="str">
            <v>N/A</v>
          </cell>
          <cell r="AD60" t="str">
            <v>N/A</v>
          </cell>
          <cell r="AE60" t="str">
            <v>Sin modificaciones.</v>
          </cell>
          <cell r="AF60"/>
          <cell r="AG60">
            <v>0.94</v>
          </cell>
          <cell r="AH60">
            <v>0.94</v>
          </cell>
          <cell r="AI60">
            <v>0</v>
          </cell>
          <cell r="AJ60">
            <v>0</v>
          </cell>
        </row>
        <row r="61">
          <cell r="B61" t="str">
            <v>096</v>
          </cell>
          <cell r="C61" t="str">
            <v xml:space="preserve">Realizar el diseño, estructuración, impresión y aplicación de pruebas psicotécnicas, de conocimientos, competencias, y/o aptitudes para los cargos de funcionarios. </v>
          </cell>
          <cell r="D61" t="str">
            <v>Consultoría</v>
          </cell>
          <cell r="E61">
            <v>43313</v>
          </cell>
          <cell r="F61">
            <v>43321</v>
          </cell>
          <cell r="G61">
            <v>229</v>
          </cell>
          <cell r="H61">
            <v>1470</v>
          </cell>
          <cell r="I61">
            <v>44957</v>
          </cell>
          <cell r="J61" t="str">
            <v>CONCURSO DE MERITOS</v>
          </cell>
          <cell r="K61" t="str">
            <v>UNIVERSIDAD NACIONAL DE COLOMBIA</v>
          </cell>
          <cell r="L61" t="str">
            <v>$5.100.000.000</v>
          </cell>
          <cell r="M61" t="str">
            <v>$4.806.526.362</v>
          </cell>
          <cell r="N61" t="str">
            <v>Carrera Judicial</v>
          </cell>
          <cell r="O61" t="str">
            <v>Interna</v>
          </cell>
          <cell r="P61" t="str">
            <v>Recursos Humanos</v>
          </cell>
          <cell r="Q61" t="str">
            <v>Nelson Orlando Jiménez Peña</v>
          </cell>
          <cell r="R61" t="str">
            <v>N/A</v>
          </cell>
          <cell r="S61" t="str">
            <v>N/A</v>
          </cell>
          <cell r="T61" t="str">
            <v>N/A</v>
          </cell>
          <cell r="U61" t="str">
            <v>N/A</v>
          </cell>
          <cell r="V61" t="str">
            <v>N/A</v>
          </cell>
          <cell r="W61" t="str">
            <v>N/A</v>
          </cell>
          <cell r="X61" t="str">
            <v>SI</v>
          </cell>
          <cell r="Y61" t="str">
            <v>4</v>
          </cell>
          <cell r="Z61">
            <v>45077</v>
          </cell>
          <cell r="AA61">
            <v>45138</v>
          </cell>
          <cell r="AB61">
            <v>45870</v>
          </cell>
          <cell r="AC61" t="str">
            <v>-</v>
          </cell>
          <cell r="AD61" t="str">
            <v>N/A</v>
          </cell>
          <cell r="AE61" t="str">
            <v>No tiene modificaciones</v>
          </cell>
          <cell r="AF61"/>
          <cell r="AG61">
            <v>0.91</v>
          </cell>
          <cell r="AH61">
            <v>0.91</v>
          </cell>
          <cell r="AI61">
            <v>0.91</v>
          </cell>
          <cell r="AJ61">
            <v>0.91</v>
          </cell>
        </row>
        <row r="62">
          <cell r="B62" t="str">
            <v>164</v>
          </cell>
          <cell r="C62" t="str">
            <v>Prestar el Servicio de correo de carácter administrativo y misional no cubierto por franquicia, que requieran las Altas Cortes y demás Despachos Judiciales y Administrativos de la Rama Judicial a nivel nacional.</v>
          </cell>
          <cell r="D62" t="str">
            <v>Prestación de Servicios</v>
          </cell>
          <cell r="E62">
            <v>43397</v>
          </cell>
          <cell r="F62">
            <v>43405</v>
          </cell>
          <cell r="G62">
            <v>1098</v>
          </cell>
          <cell r="H62">
            <v>270</v>
          </cell>
          <cell r="I62">
            <v>44773</v>
          </cell>
          <cell r="J62" t="str">
            <v>CONTRATACION DIRECTA</v>
          </cell>
          <cell r="K62" t="str">
            <v>Servicios POSTALES NACIONALES</v>
          </cell>
          <cell r="L62">
            <v>8706030806</v>
          </cell>
          <cell r="M62">
            <v>9141563683</v>
          </cell>
          <cell r="N62" t="str">
            <v>N/A</v>
          </cell>
          <cell r="O62" t="str">
            <v>Interna</v>
          </cell>
          <cell r="P62" t="str">
            <v>Administrativa</v>
          </cell>
          <cell r="Q62" t="str">
            <v>Gloria Mercedes Mora</v>
          </cell>
          <cell r="R62" t="str">
            <v>N/A</v>
          </cell>
          <cell r="S62" t="str">
            <v>N/A</v>
          </cell>
          <cell r="T62" t="str">
            <v>N/A</v>
          </cell>
          <cell r="U62" t="str">
            <v>N/A</v>
          </cell>
          <cell r="V62" t="str">
            <v>N/A</v>
          </cell>
          <cell r="W62" t="str">
            <v>SI</v>
          </cell>
          <cell r="X62" t="str">
            <v>NO</v>
          </cell>
          <cell r="Y62" t="str">
            <v>N/A</v>
          </cell>
          <cell r="Z62" t="str">
            <v>N/A</v>
          </cell>
          <cell r="AA62" t="str">
            <v>N/A</v>
          </cell>
          <cell r="AB62" t="str">
            <v>N/A</v>
          </cell>
          <cell r="AC62" t="str">
            <v>N/A</v>
          </cell>
          <cell r="AD62"/>
          <cell r="AE62" t="str">
            <v>El día 30 de Diciembre de 2019 se prorrogó el contrato por 6 meses y 2 días.  El día 30 de Diciembre de 2020 se prorrogó el contrato por 1 año. El día 19 de Octubre del 2021 se prórrogó el contrato por 1 año.</v>
          </cell>
          <cell r="AF62"/>
          <cell r="AG62">
            <v>0.93</v>
          </cell>
          <cell r="AH62">
            <v>0.93</v>
          </cell>
          <cell r="AI62">
            <v>0.97</v>
          </cell>
          <cell r="AJ62">
            <v>0.39</v>
          </cell>
        </row>
        <row r="63">
          <cell r="B63" t="str">
            <v>166</v>
          </cell>
          <cell r="C63" t="str">
            <v>Suministro de combustible a través del sistema de control de chips, para el parque automotor asignado a las Altas Cortes y Dirección Ejecutiva de Administración Judicial y para las plantas generadoras de energía eléctrica de emergencia que posee la entidad.</v>
          </cell>
          <cell r="D63" t="str">
            <v>Suministro</v>
          </cell>
          <cell r="E63">
            <v>43397</v>
          </cell>
          <cell r="F63">
            <v>43405</v>
          </cell>
          <cell r="G63">
            <v>1050</v>
          </cell>
          <cell r="H63">
            <v>318</v>
          </cell>
          <cell r="I63">
            <v>44773</v>
          </cell>
          <cell r="J63" t="str">
            <v>TIENDA VIRTUAL</v>
          </cell>
          <cell r="K63" t="str">
            <v>ORGANIZACIÓN TERPEL S.A.</v>
          </cell>
          <cell r="L63" t="str">
            <v>$6.876.970.980</v>
          </cell>
          <cell r="M63" t="str">
            <v>$7.569.054.622</v>
          </cell>
          <cell r="N63" t="str">
            <v>N/A</v>
          </cell>
          <cell r="O63" t="str">
            <v>Interna</v>
          </cell>
          <cell r="P63" t="str">
            <v>Administrativa</v>
          </cell>
          <cell r="Q63" t="str">
            <v>Rene Amaya Soriano</v>
          </cell>
          <cell r="R63" t="str">
            <v>N/A</v>
          </cell>
          <cell r="S63" t="str">
            <v>N/A</v>
          </cell>
          <cell r="T63" t="str">
            <v>N/A</v>
          </cell>
          <cell r="U63" t="str">
            <v>N/A</v>
          </cell>
          <cell r="V63" t="str">
            <v>N/A</v>
          </cell>
          <cell r="W63" t="str">
            <v>N/A</v>
          </cell>
          <cell r="X63" t="str">
            <v>NO</v>
          </cell>
          <cell r="Y63" t="str">
            <v>N/A</v>
          </cell>
          <cell r="Z63" t="str">
            <v>N/A</v>
          </cell>
          <cell r="AA63" t="str">
            <v>N/A</v>
          </cell>
          <cell r="AB63" t="str">
            <v>N/A</v>
          </cell>
          <cell r="AC63" t="str">
            <v>N/A</v>
          </cell>
          <cell r="AD63"/>
          <cell r="AE63" t="str">
            <v>El 21 de Diciembre de 2018 se prorroga el contrato hasta el 22 de Diciembre de 2019. El 27 de Diciembre de 2028 se adicionan $379.193.311. El dia 20 de Diciembre de 2019 se realiza una prórroga hasta el 22 de de Junio del 2020. El dia 19 de Junio del 2020 se realiza una prórroga hasta el 31 de Octubre del 2021. El 11 de Octubre del 2021 se prorrogó el contrato hasta el 31 de Octubre del 2022.</v>
          </cell>
          <cell r="AF63"/>
          <cell r="AG63">
            <v>0.93</v>
          </cell>
          <cell r="AH63">
            <v>0.93</v>
          </cell>
          <cell r="AI63">
            <v>0.93</v>
          </cell>
          <cell r="AJ63">
            <v>0.67</v>
          </cell>
        </row>
        <row r="64">
          <cell r="B64" t="str">
            <v>189</v>
          </cell>
          <cell r="C64" t="str">
            <v xml:space="preserve">Prestar el Servicio de vigilancia y seguridad privada en las sedes donde funcionan las Altas Cortes y demás inmuebles a cargo de la DEAJ. </v>
          </cell>
          <cell r="D64" t="str">
            <v>Prestación de Servicios</v>
          </cell>
          <cell r="E64">
            <v>43420</v>
          </cell>
          <cell r="F64">
            <v>43420</v>
          </cell>
          <cell r="G64">
            <v>1081</v>
          </cell>
          <cell r="H64">
            <v>406</v>
          </cell>
          <cell r="I64">
            <v>44910</v>
          </cell>
          <cell r="J64" t="str">
            <v>LICITACION PUBLICA</v>
          </cell>
          <cell r="K64" t="str">
            <v>SEGURIDAD CENTRAL LTDA.</v>
          </cell>
          <cell r="L64">
            <v>8515643947</v>
          </cell>
          <cell r="M64">
            <v>12866309117</v>
          </cell>
          <cell r="N64" t="str">
            <v>N/A</v>
          </cell>
          <cell r="O64" t="str">
            <v>Interna</v>
          </cell>
          <cell r="P64" t="str">
            <v>Administrativa</v>
          </cell>
          <cell r="Q64" t="str">
            <v>William Rafael Mulford Velásquez</v>
          </cell>
          <cell r="R64" t="str">
            <v>N/A</v>
          </cell>
          <cell r="S64" t="str">
            <v>N/A</v>
          </cell>
          <cell r="T64" t="str">
            <v>N/A</v>
          </cell>
          <cell r="U64" t="str">
            <v>N/A</v>
          </cell>
          <cell r="V64" t="str">
            <v>N/A</v>
          </cell>
          <cell r="W64" t="str">
            <v>N/A</v>
          </cell>
          <cell r="X64" t="str">
            <v>NO</v>
          </cell>
          <cell r="Y64" t="str">
            <v>N/A</v>
          </cell>
          <cell r="Z64" t="str">
            <v>N/A</v>
          </cell>
          <cell r="AA64" t="str">
            <v>N/A</v>
          </cell>
          <cell r="AB64" t="str">
            <v>N/A</v>
          </cell>
          <cell r="AC64" t="str">
            <v>N/A</v>
          </cell>
          <cell r="AD64" t="str">
            <v>N/A</v>
          </cell>
          <cell r="AE64" t="str">
            <v>El 15/01/2021 se prorrogó el contrato 365 días. El 12/01/2022 se prorrogó el contrato 365 días.</v>
          </cell>
          <cell r="AF64"/>
          <cell r="AG64">
            <v>0.92</v>
          </cell>
          <cell r="AH64">
            <v>0.92</v>
          </cell>
          <cell r="AI64">
            <v>0.89</v>
          </cell>
          <cell r="AJ64">
            <v>0.89</v>
          </cell>
        </row>
        <row r="65">
          <cell r="B65" t="str">
            <v>201</v>
          </cell>
          <cell r="C65" t="str">
            <v>Prestar el Servicio de Intermediación de Seguros, asesoría y asistencia especializada para el manejo del programa de seguros y de las pólizas que cubren los riesgos relativos a los bienes e intereses asegurables de la NACIÓN - CONSEJO SUPERIOR DE LA JUDICATURA, el seguro de vida, así como de aquellos por los cuales sea o fuere legalmente responsable.</v>
          </cell>
          <cell r="D65" t="str">
            <v>Consultoría</v>
          </cell>
          <cell r="E65">
            <v>43432</v>
          </cell>
          <cell r="F65">
            <v>43464</v>
          </cell>
          <cell r="G65">
            <v>1036</v>
          </cell>
          <cell r="H65">
            <v>367</v>
          </cell>
          <cell r="I65">
            <v>44865</v>
          </cell>
          <cell r="J65" t="str">
            <v>CONCURSO DE MERITOS</v>
          </cell>
          <cell r="K65" t="str">
            <v>UNIÓN TEMPORAL JARGU S.A. CORREDORES DE SEGUROS - SEGUROS BETA S.A. CORREDORES DE SEGUROS.</v>
          </cell>
          <cell r="L65">
            <v>0</v>
          </cell>
          <cell r="M65">
            <v>0</v>
          </cell>
          <cell r="N65" t="str">
            <v>N/A</v>
          </cell>
          <cell r="O65" t="str">
            <v>Interna</v>
          </cell>
          <cell r="P65" t="str">
            <v>Administrativa</v>
          </cell>
          <cell r="Q65" t="str">
            <v>Pablo Enrique Huertas Porras</v>
          </cell>
          <cell r="R65" t="str">
            <v>N/A</v>
          </cell>
          <cell r="S65" t="str">
            <v>N/A</v>
          </cell>
          <cell r="T65" t="str">
            <v>N/A</v>
          </cell>
          <cell r="U65" t="str">
            <v>N/A</v>
          </cell>
          <cell r="V65" t="str">
            <v>N/A</v>
          </cell>
          <cell r="W65" t="str">
            <v>N/A</v>
          </cell>
          <cell r="X65" t="str">
            <v>SI</v>
          </cell>
          <cell r="Y65" t="str">
            <v>4</v>
          </cell>
          <cell r="Z65">
            <v>44985</v>
          </cell>
          <cell r="AA65">
            <v>45044</v>
          </cell>
          <cell r="AB65">
            <v>45776</v>
          </cell>
          <cell r="AC65" t="str">
            <v>N/A</v>
          </cell>
          <cell r="AD65" t="str">
            <v>N/A</v>
          </cell>
          <cell r="AE65" t="str">
            <v>La Ley 2078 de 8 de enero de 2021 prorrogó por diez años la vigencia de la Ley 1448, es decir, hasta el 9 de diciembre de 2031.</v>
          </cell>
          <cell r="AF65"/>
          <cell r="AG65">
            <v>0.95</v>
          </cell>
          <cell r="AH65">
            <v>0.95</v>
          </cell>
          <cell r="AI65">
            <v>0</v>
          </cell>
          <cell r="AJ65">
            <v>0</v>
          </cell>
        </row>
        <row r="66">
          <cell r="B66" t="str">
            <v>208</v>
          </cell>
          <cell r="C66" t="str">
            <v>Conceder por parte del arrendador al arrendatario el uso y goce de la oficina 201 del Edificio Calle Real ubicado en la Carrera 7 16-56 de Bogotá.</v>
          </cell>
          <cell r="D66" t="str">
            <v>Arrendamiento</v>
          </cell>
          <cell r="E66" t="str">
            <v>30/11/148</v>
          </cell>
          <cell r="F66">
            <v>43435</v>
          </cell>
          <cell r="G66">
            <v>1066</v>
          </cell>
          <cell r="H66">
            <v>272</v>
          </cell>
          <cell r="I66">
            <v>44773</v>
          </cell>
          <cell r="J66" t="str">
            <v>CONTRATACION DIRECTA</v>
          </cell>
          <cell r="K66" t="str">
            <v>COMERCIALIZADORA KAYSSER CK SAS</v>
          </cell>
          <cell r="L66">
            <v>1036732670</v>
          </cell>
          <cell r="M66">
            <v>1318353119</v>
          </cell>
          <cell r="N66" t="str">
            <v>N/A</v>
          </cell>
          <cell r="O66" t="str">
            <v>Interna</v>
          </cell>
          <cell r="P66" t="str">
            <v>Administrativa</v>
          </cell>
          <cell r="Q66" t="str">
            <v>Sergio Luis Duarte Lobo</v>
          </cell>
          <cell r="R66" t="str">
            <v>N/A</v>
          </cell>
          <cell r="S66" t="str">
            <v>N/A</v>
          </cell>
          <cell r="T66" t="str">
            <v>N/A</v>
          </cell>
          <cell r="U66" t="str">
            <v>N/A</v>
          </cell>
          <cell r="V66" t="str">
            <v>N/A</v>
          </cell>
          <cell r="W66" t="str">
            <v>N/A</v>
          </cell>
          <cell r="X66" t="str">
            <v>SI</v>
          </cell>
          <cell r="Y66" t="str">
            <v>4</v>
          </cell>
          <cell r="Z66">
            <v>44895</v>
          </cell>
          <cell r="AA66">
            <v>44956</v>
          </cell>
          <cell r="AB66">
            <v>45688</v>
          </cell>
          <cell r="AC66" t="str">
            <v>-</v>
          </cell>
          <cell r="AD66" t="str">
            <v>N/A</v>
          </cell>
          <cell r="AE66" t="str">
            <v xml:space="preserve">- 27/09/2018: se modifica la cláusula 3 del contrato "forma de pago". 
- 28/12/2018: se prorroga el contrato en 4 meses a partir del 1/01/2019 hasta el 30/04/2019. 
- 30/04/2019: se prorroga el contrato en 3 meses a partir del 1/05/2019 hasta el 31/07/2019. 
- 31/07/2019: se prorroga el contrato en 5 meses a partir del 1/08/2019 hasta el 31/12/2019.
- 9/12/2019: se reduce el valor del contrato a $4.806.526.362 por el número de aspirantes convocados. Se modifican los numerales 5 y 6 de la cláusula 3 del Contrato "Forma de pago".
- 30/12/2019: se prorroga el plazo del contrato en 7 meses a partir del 1/01/2020 hasta el 31 /07/2020. 
- 29/07/2020: se prorroga el contrato en 5 meses a partir del 1/08/2020 hasta el 31/12/2020. 
- 29/12/2020: se prorroga el contrato en 12 meses a partir del 1/01/2021 hasta el 31/12/2021.
- 10/11/2021: se suspende el contrato hasta tanto la Corte Constitucional adopte decisión definitiva sobre las acciones de tutela relacioandas con la Convocatoria 27 de 2018.
- 22/11/2021: se prorroga el plazo del contrato en 3 meses a partir del 1/01/2022 hasta el 31/03/2022.
- 31/03/2022: se reinicia el contrato.
- 31/03/2022: se prorroga el contrato por 10 meses a partir del 1/04/2022 hasta el 31/01/2023.
</v>
          </cell>
          <cell r="AF66"/>
          <cell r="AG66">
            <v>1</v>
          </cell>
          <cell r="AH66">
            <v>1</v>
          </cell>
          <cell r="AI66">
            <v>1</v>
          </cell>
          <cell r="AJ66">
            <v>0.98499999999999999</v>
          </cell>
        </row>
        <row r="67">
          <cell r="B67" t="str">
            <v>209</v>
          </cell>
          <cell r="C67" t="str">
            <v xml:space="preserve">Conceder por parte del arrendador al arrendatario el uso y goce de los interiores 14 y 15 del Edificio Complejo Virrey Solís ubicado en la Calle 11b 9-33 de Bogotá </v>
          </cell>
          <cell r="D67" t="str">
            <v>Arrendamiento</v>
          </cell>
          <cell r="E67">
            <v>43434</v>
          </cell>
          <cell r="F67">
            <v>43435</v>
          </cell>
          <cell r="G67">
            <v>1066</v>
          </cell>
          <cell r="H67">
            <v>392</v>
          </cell>
          <cell r="I67">
            <v>44895</v>
          </cell>
          <cell r="J67" t="str">
            <v>CONTRATACION DIRECTA</v>
          </cell>
          <cell r="K67" t="str">
            <v>COMERCIALIZADORA KAYSSER C.K. S.A.S.</v>
          </cell>
          <cell r="L67">
            <v>888259189</v>
          </cell>
          <cell r="M67">
            <v>1186298303</v>
          </cell>
          <cell r="N67" t="str">
            <v>N/A</v>
          </cell>
          <cell r="O67" t="str">
            <v>Interna</v>
          </cell>
          <cell r="P67" t="str">
            <v>Administrativa</v>
          </cell>
          <cell r="Q67" t="str">
            <v>Sergio Luis Duarte Lobo</v>
          </cell>
          <cell r="R67" t="str">
            <v>N/A</v>
          </cell>
          <cell r="S67" t="str">
            <v>N/A</v>
          </cell>
          <cell r="T67" t="str">
            <v>N/A</v>
          </cell>
          <cell r="U67" t="str">
            <v>N/A</v>
          </cell>
          <cell r="V67" t="str">
            <v>N/A</v>
          </cell>
          <cell r="W67" t="str">
            <v>N/A</v>
          </cell>
          <cell r="X67" t="str">
            <v>SI</v>
          </cell>
          <cell r="Y67" t="str">
            <v>4</v>
          </cell>
          <cell r="Z67">
            <v>45015</v>
          </cell>
          <cell r="AA67">
            <v>45076</v>
          </cell>
          <cell r="AB67">
            <v>45808</v>
          </cell>
          <cell r="AC67" t="str">
            <v>-</v>
          </cell>
          <cell r="AD67" t="str">
            <v>N/A</v>
          </cell>
          <cell r="AE67" t="str">
            <v>El día 11 de Octubre del 2021 se prorrogó el contrato por 1 mes. El día 11 de Octubre se adicionó el contrato por $38.000.000. El día 29 de Noviembre del 2021 se prórrogó el contrato por 8 meses. El día 29 de Noviembre se adicionó el contrato por $397.532.877.</v>
          </cell>
          <cell r="AF67"/>
          <cell r="AG67">
            <v>0.94130000000000003</v>
          </cell>
          <cell r="AH67">
            <v>0.94130000000000003</v>
          </cell>
          <cell r="AI67">
            <v>0.94130000000000003</v>
          </cell>
          <cell r="AJ67">
            <v>0.94130000000000003</v>
          </cell>
        </row>
        <row r="68">
          <cell r="B68" t="str">
            <v>210</v>
          </cell>
          <cell r="C68" t="str">
            <v xml:space="preserve">Conceder por parte del arrendador al arrendatario el uso y goce del Edificio El Americano ubicado en la Calle 12 9-34 y los pisos 2 y 3 del Complejo Virrey Solís ubicado en la Calle 11b 9-28 de Bogotá </v>
          </cell>
          <cell r="D68" t="str">
            <v>Arrendamiento</v>
          </cell>
          <cell r="E68">
            <v>43434</v>
          </cell>
          <cell r="F68">
            <v>43435</v>
          </cell>
          <cell r="G68">
            <v>1066</v>
          </cell>
          <cell r="H68">
            <v>272</v>
          </cell>
          <cell r="I68">
            <v>44773</v>
          </cell>
          <cell r="J68" t="str">
            <v>CONTRATACION DIRECTA</v>
          </cell>
          <cell r="K68" t="str">
            <v>COMERCIALIZADORA KAYSSER C.K. S.A.S.</v>
          </cell>
          <cell r="L68">
            <v>6939405622</v>
          </cell>
          <cell r="M68">
            <v>8663900194</v>
          </cell>
          <cell r="N68" t="str">
            <v>N/A</v>
          </cell>
          <cell r="O68" t="str">
            <v>Interna</v>
          </cell>
          <cell r="P68" t="str">
            <v>Administrativa</v>
          </cell>
          <cell r="Q68" t="str">
            <v>Sergio Luis Duarte Lobo</v>
          </cell>
          <cell r="R68" t="str">
            <v>N/A</v>
          </cell>
          <cell r="S68" t="str">
            <v>N/A</v>
          </cell>
          <cell r="T68" t="str">
            <v>N/A</v>
          </cell>
          <cell r="U68" t="str">
            <v>N/A</v>
          </cell>
          <cell r="V68" t="str">
            <v>N/A</v>
          </cell>
          <cell r="W68" t="str">
            <v>N/A</v>
          </cell>
          <cell r="X68" t="str">
            <v>N/A</v>
          </cell>
          <cell r="Y68" t="str">
            <v>N/A</v>
          </cell>
          <cell r="Z68" t="str">
            <v>-</v>
          </cell>
          <cell r="AA68" t="str">
            <v>-</v>
          </cell>
          <cell r="AB68" t="str">
            <v>-</v>
          </cell>
          <cell r="AC68" t="str">
            <v>-</v>
          </cell>
          <cell r="AD68" t="str">
            <v>N/A</v>
          </cell>
          <cell r="AE68" t="str">
            <v>- 13/10/2021: Se hace cambio de supervisor. 
- 25/10/2021: Se prorroga el contrato hasta el 31/12/2021.
- 3/12/2021: Se prorroga la orden de compra hasta el 31/07/2022. 
- 2/03/2022: Se cambia al supervisor. 
- 6/07/2022: Se cambia al supervisor.
- 12/07/2022: Se adiciona la orden de compra en $79.000.000. 
- 26/07/2022: Se adiciona el contrato en $613.083.642.</v>
          </cell>
          <cell r="AF68"/>
          <cell r="AG68">
            <v>0.94130000000000003</v>
          </cell>
          <cell r="AH68">
            <v>0.94130000000000003</v>
          </cell>
          <cell r="AI68">
            <v>0.94130000000000003</v>
          </cell>
          <cell r="AJ68">
            <v>0.94130000000000003</v>
          </cell>
        </row>
        <row r="69">
          <cell r="B69" t="str">
            <v>216</v>
          </cell>
          <cell r="C69" t="str">
            <v>Prestar el Servicio de mantenimiento preventivo y correctivo para las motocicletas marca Yamaha al Servicio de las Altas Cortes y la Dirección Ejecutiva de Administración Judicial, incluidos repuestos originales y/o genuinos.</v>
          </cell>
          <cell r="D69" t="str">
            <v>Prestación de Servicios</v>
          </cell>
          <cell r="E69">
            <v>43448</v>
          </cell>
          <cell r="F69">
            <v>43452</v>
          </cell>
          <cell r="G69">
            <v>1049</v>
          </cell>
          <cell r="H69">
            <v>272</v>
          </cell>
          <cell r="I69">
            <v>44773</v>
          </cell>
          <cell r="J69" t="str">
            <v>SELECCION ABREVIADA</v>
          </cell>
          <cell r="K69" t="str">
            <v>INDUSTRIA COLOMBIANA DE MOTOCICLETAS YAMAHA S.A. - INCOLMOTOS YAMAHA S.A.</v>
          </cell>
          <cell r="L69" t="str">
            <v>$435.332.498</v>
          </cell>
          <cell r="M69">
            <v>581287160</v>
          </cell>
          <cell r="N69" t="str">
            <v>N/A</v>
          </cell>
          <cell r="O69" t="str">
            <v>Interna</v>
          </cell>
          <cell r="P69" t="str">
            <v>Administrativa</v>
          </cell>
          <cell r="Q69" t="str">
            <v>Sergio Luis Duarte Lobo</v>
          </cell>
          <cell r="R69" t="str">
            <v>N/A</v>
          </cell>
          <cell r="S69" t="str">
            <v>N/A</v>
          </cell>
          <cell r="T69" t="str">
            <v>N/A</v>
          </cell>
          <cell r="U69" t="str">
            <v>N/A</v>
          </cell>
          <cell r="V69" t="str">
            <v>N/A</v>
          </cell>
          <cell r="W69" t="str">
            <v>N/A</v>
          </cell>
          <cell r="X69" t="str">
            <v>SI</v>
          </cell>
          <cell r="Y69" t="str">
            <v>4</v>
          </cell>
          <cell r="Z69">
            <v>44895</v>
          </cell>
          <cell r="AA69">
            <v>44956</v>
          </cell>
          <cell r="AB69">
            <v>45688</v>
          </cell>
          <cell r="AC69" t="str">
            <v>-</v>
          </cell>
          <cell r="AD69" t="str">
            <v>N/A</v>
          </cell>
          <cell r="AE69" t="str">
            <v>El día 16 de Agosto de 2019 se adicionó el contrato por 99.222.959. El día 27 de Octubre del 2021 se prórrogó el contrato por 10 días calendario. El día 27 de Octubre del 2021 se adicionó el contrato por 89.293.107.El día 9 de Noviembre del 2021 se prórrogó el contrato por 10 días calendario. El día 9 de Noviembre del 2021 se adicionó el contrato por 89.239.107 días.El día 19 de Noviembre del 2021 se prorrogó el contrato por 8 meses y 11 días. El día 19 de Noviembre del 2021 se adicionó el contrato por $2.513.178.974.El día 15 de Juilio del 2022 se prorrogó el contrato por 4 meses y 15 días. El día 15 de julio del 2022 se adicionó el contrato por $1.559.785.023.</v>
          </cell>
          <cell r="AF69"/>
          <cell r="AG69">
            <v>1</v>
          </cell>
          <cell r="AH69">
            <v>1</v>
          </cell>
          <cell r="AI69">
            <v>0.93</v>
          </cell>
          <cell r="AJ69">
            <v>0.93</v>
          </cell>
        </row>
        <row r="70">
          <cell r="B70" t="str">
            <v>217</v>
          </cell>
          <cell r="C70" t="str">
            <v>Prestar el Servicios de mantenimiento preventivo y correctivo para las motocicletas marca Suzuki al Servicios de las Altas Cortes y la Dirección Ejecutiva de Administración judicial, incluidos repuestos originales y/o genuinos.</v>
          </cell>
          <cell r="D70" t="str">
            <v>Prestación de Servicios</v>
          </cell>
          <cell r="E70">
            <v>43451</v>
          </cell>
          <cell r="F70">
            <v>43453</v>
          </cell>
          <cell r="G70">
            <v>1048</v>
          </cell>
          <cell r="H70">
            <v>272</v>
          </cell>
          <cell r="I70">
            <v>44773</v>
          </cell>
          <cell r="J70" t="str">
            <v>LICITACION PUBLICA</v>
          </cell>
          <cell r="K70" t="str">
            <v>BERMOTOS SA</v>
          </cell>
          <cell r="L70">
            <v>979528426</v>
          </cell>
          <cell r="M70">
            <v>1367629234</v>
          </cell>
          <cell r="N70" t="str">
            <v>N/A</v>
          </cell>
          <cell r="O70" t="str">
            <v>Interna</v>
          </cell>
          <cell r="P70" t="str">
            <v>Administrativa</v>
          </cell>
          <cell r="Q70" t="str">
            <v>Rene Amaya Soriano</v>
          </cell>
          <cell r="R70" t="str">
            <v>N/A</v>
          </cell>
          <cell r="S70" t="str">
            <v>N/A</v>
          </cell>
          <cell r="T70" t="str">
            <v>N/A</v>
          </cell>
          <cell r="U70" t="str">
            <v>N/A</v>
          </cell>
          <cell r="V70" t="str">
            <v>N/A</v>
          </cell>
          <cell r="W70" t="str">
            <v>N/A</v>
          </cell>
          <cell r="X70" t="str">
            <v>N/A</v>
          </cell>
          <cell r="Y70" t="str">
            <v>N/A</v>
          </cell>
          <cell r="Z70" t="str">
            <v>N/A</v>
          </cell>
          <cell r="AA70" t="str">
            <v>N/A</v>
          </cell>
          <cell r="AB70" t="str">
            <v>N/A</v>
          </cell>
          <cell r="AC70" t="str">
            <v>N/A</v>
          </cell>
          <cell r="AD70" t="str">
            <v>N/A</v>
          </cell>
          <cell r="AE70" t="str">
            <v>El 19/11/2020 se prorrogó por (2) años.</v>
          </cell>
          <cell r="AF70"/>
          <cell r="AG70">
            <v>0.93</v>
          </cell>
          <cell r="AH70">
            <v>0.93</v>
          </cell>
          <cell r="AI70">
            <v>0.93</v>
          </cell>
          <cell r="AJ70">
            <v>0.88</v>
          </cell>
        </row>
        <row r="71">
          <cell r="B71" t="str">
            <v>221</v>
          </cell>
          <cell r="C71" t="str">
            <v>Prestar el Servicio de mantenimiento para los ascensores existentes y en funcionamiento en la Calle 72 Nº 7-96 de Bogotá, sede de la Dirección Ejecutiva de Administración Judicial y en la Carrera 8 Nº 12a-19, Edificio Sede Anexa de Bogotá.</v>
          </cell>
          <cell r="D71" t="str">
            <v>Prestación de Servicios</v>
          </cell>
          <cell r="E71">
            <v>43452</v>
          </cell>
          <cell r="F71">
            <v>43454</v>
          </cell>
          <cell r="G71">
            <v>1047</v>
          </cell>
          <cell r="H71">
            <v>272</v>
          </cell>
          <cell r="I71">
            <v>44773</v>
          </cell>
          <cell r="J71" t="str">
            <v>CONTRATACION DIRECTA</v>
          </cell>
          <cell r="K71" t="str">
            <v>ASCENSORES SCHINDLER DE COLOMBIA S.A.S</v>
          </cell>
          <cell r="L71" t="str">
            <v>$203.599.390</v>
          </cell>
          <cell r="M71">
            <v>278898717</v>
          </cell>
          <cell r="N71" t="str">
            <v>N/A</v>
          </cell>
          <cell r="O71" t="str">
            <v>Interna</v>
          </cell>
          <cell r="P71" t="str">
            <v>Administrativa</v>
          </cell>
          <cell r="Q71" t="str">
            <v>Jaime Iván Bocanegra</v>
          </cell>
          <cell r="R71" t="str">
            <v>N/A</v>
          </cell>
          <cell r="S71" t="str">
            <v>N/A</v>
          </cell>
          <cell r="T71" t="str">
            <v>N/A</v>
          </cell>
          <cell r="U71" t="str">
            <v>N/A</v>
          </cell>
          <cell r="V71" t="str">
            <v>N/A</v>
          </cell>
          <cell r="W71" t="str">
            <v>N/A</v>
          </cell>
          <cell r="X71" t="str">
            <v>N/A</v>
          </cell>
          <cell r="Y71" t="str">
            <v>N/A</v>
          </cell>
          <cell r="Z71" t="str">
            <v>N/A</v>
          </cell>
          <cell r="AA71" t="str">
            <v>N/A</v>
          </cell>
          <cell r="AB71" t="str">
            <v>N/A</v>
          </cell>
          <cell r="AC71" t="str">
            <v>N/A</v>
          </cell>
          <cell r="AD71" t="str">
            <v>N/A</v>
          </cell>
          <cell r="AE71" t="str">
            <v>Sin modificaciones</v>
          </cell>
          <cell r="AF71"/>
          <cell r="AG71">
            <v>0.92</v>
          </cell>
          <cell r="AH71">
            <v>0.9</v>
          </cell>
          <cell r="AI71">
            <v>0.92</v>
          </cell>
          <cell r="AJ71">
            <v>0.9</v>
          </cell>
        </row>
        <row r="72">
          <cell r="B72" t="str">
            <v>223</v>
          </cell>
          <cell r="C72" t="str">
            <v>Realizar la interventoría integral para los Servicios de conectividad, datacenter, videoconferencias, correo electrónico y mesa de ayuda contratados por la Nación- CSJ.</v>
          </cell>
          <cell r="D72" t="str">
            <v>Interventoría</v>
          </cell>
          <cell r="E72">
            <v>43454</v>
          </cell>
          <cell r="F72">
            <v>43458</v>
          </cell>
          <cell r="G72">
            <v>1325</v>
          </cell>
          <cell r="H72">
            <v>0</v>
          </cell>
          <cell r="I72">
            <v>44782</v>
          </cell>
          <cell r="J72" t="str">
            <v>CONTRATACION DIRECTA</v>
          </cell>
          <cell r="K72" t="str">
            <v>UNIVERSIDAD NACIONAL DE COLOMBIA</v>
          </cell>
          <cell r="L72">
            <v>4064127086</v>
          </cell>
          <cell r="M72">
            <v>4064127086</v>
          </cell>
          <cell r="N72" t="str">
            <v>N/A</v>
          </cell>
          <cell r="O72" t="str">
            <v>Interna</v>
          </cell>
          <cell r="P72" t="str">
            <v>Informática</v>
          </cell>
          <cell r="Q72" t="str">
            <v>Mario Fernando Sarria Villota</v>
          </cell>
          <cell r="R72" t="str">
            <v>N/A</v>
          </cell>
          <cell r="S72" t="str">
            <v>N/A</v>
          </cell>
          <cell r="T72" t="str">
            <v>N/A</v>
          </cell>
          <cell r="U72" t="str">
            <v>N/A</v>
          </cell>
          <cell r="V72" t="str">
            <v>N/A</v>
          </cell>
          <cell r="W72" t="str">
            <v>N/A</v>
          </cell>
          <cell r="X72" t="str">
            <v>N/A</v>
          </cell>
          <cell r="Y72" t="str">
            <v>N/A</v>
          </cell>
          <cell r="Z72" t="str">
            <v>N/A</v>
          </cell>
          <cell r="AA72" t="str">
            <v>N/A</v>
          </cell>
          <cell r="AB72" t="str">
            <v>N/A</v>
          </cell>
          <cell r="AC72" t="str">
            <v>N/A</v>
          </cell>
          <cell r="AD72" t="str">
            <v>N/A</v>
          </cell>
          <cell r="AE72" t="str">
            <v>Sin modificaciones.</v>
          </cell>
          <cell r="AF72"/>
          <cell r="AG72">
            <v>0.99</v>
          </cell>
          <cell r="AH72">
            <v>0.99</v>
          </cell>
          <cell r="AI72">
            <v>0.99</v>
          </cell>
          <cell r="AJ72">
            <v>0.99</v>
          </cell>
        </row>
        <row r="73">
          <cell r="B73" t="str">
            <v>228</v>
          </cell>
          <cell r="C73" t="str">
            <v>Prestar el Servicio de transporte, almacenamiento y custodia para los medios magnéticos y ópticos de respaldo y licencias de software que requieran las diferentes Corporaciones nacionales, Seccionales y Unidades del Consejo Superior de la Judicatura y Dirección Ejecutiva de Administración Judicial.</v>
          </cell>
          <cell r="D73" t="str">
            <v>Prestación de Servicios</v>
          </cell>
          <cell r="E73">
            <v>43460</v>
          </cell>
          <cell r="F73">
            <v>43461</v>
          </cell>
          <cell r="G73">
            <v>1101</v>
          </cell>
          <cell r="H73">
            <v>304</v>
          </cell>
          <cell r="I73">
            <v>44865</v>
          </cell>
          <cell r="J73" t="str">
            <v>MINIMA CUANTIA</v>
          </cell>
          <cell r="K73" t="str">
            <v>TRANSPORTES COCOCARGA LTDA - TRANSCOCOL LTDA.</v>
          </cell>
          <cell r="L73" t="str">
            <v>$32.289.810</v>
          </cell>
          <cell r="M73">
            <v>47174548</v>
          </cell>
          <cell r="N73" t="str">
            <v>N/A</v>
          </cell>
          <cell r="O73" t="str">
            <v>Interna</v>
          </cell>
          <cell r="P73" t="str">
            <v>Administrativa</v>
          </cell>
          <cell r="Q73" t="str">
            <v>Jaime Iván Bocanegra</v>
          </cell>
          <cell r="R73" t="str">
            <v>N/A</v>
          </cell>
          <cell r="S73" t="str">
            <v>N/A</v>
          </cell>
          <cell r="T73" t="str">
            <v>N/A</v>
          </cell>
          <cell r="U73" t="str">
            <v>UNION TEMPORAL</v>
          </cell>
          <cell r="V73" t="str">
            <v>JARGU S.A  CORREDORES DE SEGUROS Y SEGUROS BETA S.A. CORREDORES DE SEGUROS</v>
          </cell>
          <cell r="W73" t="str">
            <v>N/A</v>
          </cell>
          <cell r="X73" t="str">
            <v>NO</v>
          </cell>
          <cell r="Y73" t="str">
            <v>N/A</v>
          </cell>
          <cell r="Z73" t="str">
            <v>-</v>
          </cell>
          <cell r="AA73" t="str">
            <v>-</v>
          </cell>
          <cell r="AB73" t="str">
            <v>-</v>
          </cell>
          <cell r="AC73" t="str">
            <v>N/A</v>
          </cell>
          <cell r="AD73" t="str">
            <v>N/A</v>
          </cell>
          <cell r="AE73" t="str">
            <v xml:space="preserve">- 29/10/2021: se prorroga el contrato en 12 meses y 2 días.
- 12/01/2022: se aclarara la cláusula sexta del contrato en el sentido de indicar que el porcentaje (10%) sobre el cual deben calcularse los montoys de cada uno de los amparos de la garantía única de cumplimiento que debe ser constituida por el contratista comprende el valor inicial del programa de seguros contratado mediante contrato 242 de 2018 y adiciones. Aclarar el año del contrato indicado en el numeral primero de la modificación No. 01. 
</v>
          </cell>
          <cell r="AF73"/>
          <cell r="AG73">
            <v>0.94</v>
          </cell>
          <cell r="AH73">
            <v>0.94</v>
          </cell>
          <cell r="AI73">
            <v>0.94</v>
          </cell>
          <cell r="AJ73">
            <v>0.88</v>
          </cell>
        </row>
        <row r="74">
          <cell r="B74" t="str">
            <v>229</v>
          </cell>
          <cell r="C74" t="str">
            <v>Prestar el Servicios de mantenimiento preventivo y correctivo para los vehículos marca Toyota al Servicios de las Altas Cortes y la Dirección Ejecutiva de Administración Judicial, incluidos repuestos originales y/o genuinos.</v>
          </cell>
          <cell r="D74" t="str">
            <v>Prestación de Servicios</v>
          </cell>
          <cell r="E74">
            <v>43460</v>
          </cell>
          <cell r="F74">
            <v>43462</v>
          </cell>
          <cell r="G74">
            <v>1039</v>
          </cell>
          <cell r="H74">
            <v>272</v>
          </cell>
          <cell r="I74">
            <v>44773</v>
          </cell>
          <cell r="J74" t="str">
            <v>LICITACION PUBLICA</v>
          </cell>
          <cell r="K74" t="str">
            <v>TOYONORTE LTDA</v>
          </cell>
          <cell r="L74">
            <v>2516895222</v>
          </cell>
          <cell r="M74">
            <v>3281746570</v>
          </cell>
          <cell r="N74" t="str">
            <v>N/A</v>
          </cell>
          <cell r="O74" t="str">
            <v>Interna</v>
          </cell>
          <cell r="P74" t="str">
            <v>Administrativa</v>
          </cell>
          <cell r="Q74" t="str">
            <v>Rene Amaya Soriano</v>
          </cell>
          <cell r="R74" t="str">
            <v>N/A</v>
          </cell>
          <cell r="S74" t="str">
            <v>N/A</v>
          </cell>
          <cell r="T74" t="str">
            <v>N/A</v>
          </cell>
          <cell r="U74" t="str">
            <v>N/A</v>
          </cell>
          <cell r="V74" t="str">
            <v>N/A</v>
          </cell>
          <cell r="W74" t="str">
            <v>N/A</v>
          </cell>
          <cell r="X74" t="str">
            <v>SI</v>
          </cell>
          <cell r="Y74" t="str">
            <v>4</v>
          </cell>
          <cell r="Z74">
            <v>44895</v>
          </cell>
          <cell r="AA74">
            <v>44956</v>
          </cell>
          <cell r="AB74">
            <v>45688</v>
          </cell>
          <cell r="AC74" t="str">
            <v>-</v>
          </cell>
          <cell r="AD74" t="str">
            <v>N/A</v>
          </cell>
          <cell r="AE74" t="str">
            <v xml:space="preserve">El día 27 de Octubre del 2021 se prorrogó el contrato por 2 meses. El día 27 de Octubre del 2021 se adicionó el contrato por $61.435.526. El día 10 de Diciembre del 2021 se prorrogó el contrato por 7 meses. El día 10 de Diciembre del 2021 se adicionó el contrato por $220.184.923. </v>
          </cell>
          <cell r="AF74"/>
          <cell r="AG74">
            <v>0.93</v>
          </cell>
          <cell r="AH74">
            <v>0.93</v>
          </cell>
          <cell r="AI74">
            <v>0.93</v>
          </cell>
          <cell r="AJ74">
            <v>0.84</v>
          </cell>
        </row>
        <row r="75">
          <cell r="B75" t="str">
            <v>231</v>
          </cell>
          <cell r="C75" t="str">
            <v>Prestar el Servicio de mantenimiento preventivo para los vehículos de las diferentes marcas (excepto Toyota y Nissan) al Servicio de las Altas Cortes y la Dirección Ejecutiva de Administración Judicial, incluidos repuestos originales y/o genuinos</v>
          </cell>
          <cell r="D75" t="str">
            <v>Prestación de Servicios</v>
          </cell>
          <cell r="E75">
            <v>43461</v>
          </cell>
          <cell r="F75">
            <v>43462</v>
          </cell>
          <cell r="G75">
            <v>1039</v>
          </cell>
          <cell r="H75">
            <v>272</v>
          </cell>
          <cell r="I75">
            <v>44773</v>
          </cell>
          <cell r="J75" t="str">
            <v>MINIMA CUANTIA</v>
          </cell>
          <cell r="K75" t="str">
            <v>AUTOS MONGUI S.A.S.</v>
          </cell>
          <cell r="L75" t="str">
            <v>$77.737.950</v>
          </cell>
          <cell r="M75" t="str">
            <v>$77.737.950</v>
          </cell>
          <cell r="N75" t="str">
            <v>N/A</v>
          </cell>
          <cell r="O75" t="str">
            <v>Interna</v>
          </cell>
          <cell r="P75" t="str">
            <v>Administrativa</v>
          </cell>
          <cell r="Q75" t="str">
            <v>Rene Amaya Soriano</v>
          </cell>
          <cell r="R75" t="str">
            <v>N/A</v>
          </cell>
          <cell r="S75" t="str">
            <v>N/A</v>
          </cell>
          <cell r="T75" t="str">
            <v>N/A</v>
          </cell>
          <cell r="U75" t="str">
            <v>N/A</v>
          </cell>
          <cell r="V75" t="str">
            <v>N/A</v>
          </cell>
          <cell r="W75" t="str">
            <v>N/A</v>
          </cell>
          <cell r="X75" t="str">
            <v>SI</v>
          </cell>
          <cell r="Y75" t="str">
            <v>4</v>
          </cell>
          <cell r="Z75">
            <v>44895</v>
          </cell>
          <cell r="AA75">
            <v>44956</v>
          </cell>
          <cell r="AB75">
            <v>45688</v>
          </cell>
          <cell r="AC75" t="str">
            <v>-</v>
          </cell>
          <cell r="AD75" t="str">
            <v>N/A</v>
          </cell>
          <cell r="AE75" t="str">
            <v xml:space="preserve">- 27/09/2019: se deja constancia del valor del canon mensual de arrendamiento para el periodo comprendido entre el 1/09/2019 y el 31/08/2020.
- 29/09/2020: se deja constancia del valor del canon mensual de arrendamiento para el periodo comprendido entre el 1 de septiembre de 2020 y el 31 de agosto de 2021. 
- 27/10/2021: se adiciona el contrato en $51.856.296. Se prorroga el contrato por 2 meses a partir del 1/11/2021 hasta el 31/12/2021.
- 14/12/2021: se prorroga el contrato por 7 meses a partir del 1/01/2022 hasta el 31/07/2022. Se cambia AE22al supervisor. 
- 12/07/2022: se deja constancia del valor mensual del canon a partir 1/07/2022. Se prorroga el contrato en 4 meses. Se adiciona el contrato en $60.329.843. Se elimina la obligación contenida en el numeral 10 de la cláusula 7 del contrato. </v>
          </cell>
          <cell r="AF75"/>
          <cell r="AG75">
            <v>0.93</v>
          </cell>
          <cell r="AH75">
            <v>0.93</v>
          </cell>
          <cell r="AI75">
            <v>0.93</v>
          </cell>
          <cell r="AJ75">
            <v>0.2</v>
          </cell>
        </row>
        <row r="76">
          <cell r="B76" t="str">
            <v>232</v>
          </cell>
          <cell r="C76" t="str">
            <v>Prestar el Servicio de mantenimiento preventivo y correctivo para los vehículos marca Nissan al Servicios de las Altas Cortes y la Dirección Ejecutiva de Administración Judicial, incluidos repuestos originales y/o genuinos</v>
          </cell>
          <cell r="D76" t="str">
            <v>Prestación de Servicios</v>
          </cell>
          <cell r="E76">
            <v>43461</v>
          </cell>
          <cell r="F76">
            <v>43462</v>
          </cell>
          <cell r="G76">
            <v>1039</v>
          </cell>
          <cell r="H76">
            <v>409</v>
          </cell>
          <cell r="I76">
            <v>44910</v>
          </cell>
          <cell r="J76" t="str">
            <v>LICITACION PUBLICA</v>
          </cell>
          <cell r="K76" t="str">
            <v xml:space="preserve">TALLERES AUTORIZADOS S.A </v>
          </cell>
          <cell r="L76">
            <v>830406580</v>
          </cell>
          <cell r="M76">
            <v>1140098143</v>
          </cell>
          <cell r="N76" t="str">
            <v>N/A</v>
          </cell>
          <cell r="O76" t="str">
            <v>Interna</v>
          </cell>
          <cell r="P76" t="str">
            <v>Administrativa</v>
          </cell>
          <cell r="Q76" t="str">
            <v>Rene Amaya Soriano</v>
          </cell>
          <cell r="R76" t="str">
            <v>N/A</v>
          </cell>
          <cell r="S76" t="str">
            <v>N/A</v>
          </cell>
          <cell r="T76" t="str">
            <v>N/A</v>
          </cell>
          <cell r="U76" t="str">
            <v>N/A</v>
          </cell>
          <cell r="V76" t="str">
            <v>N/A</v>
          </cell>
          <cell r="W76" t="str">
            <v>N/A</v>
          </cell>
          <cell r="X76" t="str">
            <v>SI</v>
          </cell>
          <cell r="Y76" t="str">
            <v>4</v>
          </cell>
          <cell r="Z76">
            <v>45031</v>
          </cell>
          <cell r="AA76">
            <v>45092</v>
          </cell>
          <cell r="AB76">
            <v>45824</v>
          </cell>
          <cell r="AC76" t="str">
            <v>-</v>
          </cell>
          <cell r="AD76" t="str">
            <v>N/A</v>
          </cell>
          <cell r="AE76" t="str">
            <v>El día 27 de Octubre del 2021 se prórrogó el contrato por 15 días calendario. El día 12 de Noviembre del 2021 se prorrogó el contrato por 15 dias calendario días. El día 12 de Noviembre del 2021 se adicionó el contrato por $90.000.000. El día 29 de Noviembre del 2021 se prórrogó el contrato por 8 meses. El día 29 de Noviembre del 2021 se adicionó el contrato por $1.634.494.572.</v>
          </cell>
          <cell r="AF76"/>
          <cell r="AG76">
            <v>0.93</v>
          </cell>
          <cell r="AH76">
            <v>0.93</v>
          </cell>
          <cell r="AI76">
            <v>0.93</v>
          </cell>
          <cell r="AJ76">
            <v>0.86</v>
          </cell>
        </row>
        <row r="77">
          <cell r="B77" t="str">
            <v>234</v>
          </cell>
          <cell r="C77" t="str">
            <v>Prestar el Servicios de mesa de ayuda global y centralizada para el soporte tecnológico a la Rama Judicial a nivel nacional, incluyendo Servicios de mantenimiento preventivo y correctivo con Suministro de repuestos.</v>
          </cell>
          <cell r="D77" t="str">
            <v>Prestación de Servicios</v>
          </cell>
          <cell r="E77">
            <v>43461</v>
          </cell>
          <cell r="F77">
            <v>43465</v>
          </cell>
          <cell r="G77">
            <v>1305</v>
          </cell>
          <cell r="H77">
            <v>0</v>
          </cell>
          <cell r="I77">
            <v>44769</v>
          </cell>
          <cell r="J77" t="str">
            <v>LICITACION PUBLICA</v>
          </cell>
          <cell r="K77" t="str">
            <v>UNIÓN TEMPORAL ICOM 2018</v>
          </cell>
          <cell r="L77" t="str">
            <v>$67.335.112.067</v>
          </cell>
          <cell r="M77">
            <v>67335112067</v>
          </cell>
          <cell r="N77" t="str">
            <v>N/A</v>
          </cell>
          <cell r="O77" t="str">
            <v>Externa</v>
          </cell>
          <cell r="P77" t="str">
            <v>Informática</v>
          </cell>
          <cell r="Q77" t="str">
            <v>Mario Fernando Sarria Villota</v>
          </cell>
          <cell r="R77" t="str">
            <v>N/A</v>
          </cell>
          <cell r="S77" t="str">
            <v>N/A</v>
          </cell>
          <cell r="T77" t="str">
            <v>N/A</v>
          </cell>
          <cell r="U77" t="str">
            <v>N/A</v>
          </cell>
          <cell r="V77" t="str">
            <v>N/A</v>
          </cell>
          <cell r="W77" t="str">
            <v>N/A</v>
          </cell>
          <cell r="X77" t="str">
            <v>N/A</v>
          </cell>
          <cell r="Y77" t="str">
            <v>N/A</v>
          </cell>
          <cell r="Z77" t="str">
            <v>N/A</v>
          </cell>
          <cell r="AA77" t="str">
            <v>N/A</v>
          </cell>
          <cell r="AB77" t="str">
            <v>N/A</v>
          </cell>
          <cell r="AC77" t="str">
            <v>N/A</v>
          </cell>
          <cell r="AD77" t="str">
            <v>N/A</v>
          </cell>
          <cell r="AE77" t="str">
            <v xml:space="preserve">El día 18 de Febrero de 2022 se realizó la cesión del contrato a DIEGO ANDRES SARMIENTO CAMPOS </v>
          </cell>
          <cell r="AF77"/>
          <cell r="AG77">
            <v>0.98</v>
          </cell>
          <cell r="AH77">
            <v>0.98</v>
          </cell>
          <cell r="AI77">
            <v>0.8</v>
          </cell>
          <cell r="AJ77">
            <v>0.8</v>
          </cell>
        </row>
        <row r="78">
          <cell r="B78" t="str">
            <v>238</v>
          </cell>
          <cell r="C78" t="str">
            <v>Prestar el Servicio de mantenimiento integral para los ascensores existentes y en funcionamiento en el Palacio de Justicia “Alfonso Reyes Echandía” en la Calle 12 No. 7-65 de Bogotá y sedes anexas</v>
          </cell>
          <cell r="D78" t="str">
            <v>Prestación de Servicios</v>
          </cell>
          <cell r="E78">
            <v>43462</v>
          </cell>
          <cell r="F78">
            <v>43462</v>
          </cell>
          <cell r="G78">
            <v>1100</v>
          </cell>
          <cell r="H78">
            <v>333</v>
          </cell>
          <cell r="I78">
            <v>44895</v>
          </cell>
          <cell r="J78" t="str">
            <v>CONTRATACION DIRECTA</v>
          </cell>
          <cell r="K78" t="str">
            <v xml:space="preserve">OTIS ELEVATOR COMPANY  COLOMBIA SAS </v>
          </cell>
          <cell r="L78">
            <v>962469840</v>
          </cell>
          <cell r="M78">
            <v>1297600376</v>
          </cell>
          <cell r="N78" t="str">
            <v>N/A</v>
          </cell>
          <cell r="O78" t="str">
            <v>Interna</v>
          </cell>
          <cell r="P78" t="str">
            <v>Administrativa</v>
          </cell>
          <cell r="Q78" t="str">
            <v>Nestor Abdon Mesa Herrera</v>
          </cell>
          <cell r="R78" t="str">
            <v>N/A</v>
          </cell>
          <cell r="S78" t="str">
            <v>N/A</v>
          </cell>
          <cell r="T78" t="str">
            <v>N/A</v>
          </cell>
          <cell r="U78" t="str">
            <v>N/A</v>
          </cell>
          <cell r="V78" t="str">
            <v>N/A</v>
          </cell>
          <cell r="W78" t="str">
            <v>N/A</v>
          </cell>
          <cell r="X78" t="str">
            <v>SI</v>
          </cell>
          <cell r="Y78" t="str">
            <v>4</v>
          </cell>
          <cell r="Z78">
            <v>44895</v>
          </cell>
          <cell r="AA78">
            <v>44956</v>
          </cell>
          <cell r="AB78">
            <v>45688</v>
          </cell>
          <cell r="AC78" t="str">
            <v>-</v>
          </cell>
          <cell r="AD78" t="str">
            <v>N/A</v>
          </cell>
          <cell r="AE78" t="str">
            <v xml:space="preserve">- 12/09/2019: se adiciona el valor del contrato en $64.000.000.
- 13/09/2019: se cambia al supervisor del contrato. 
- 30/09/2019: se cambia al supervisor del contrato. 
- 27/10/2025: se adiciona el contrato en $43.835.296. Se prorroga el plazo del contrato en 2 meses a partir del 1/11/2021 al 31/12/2021. Se actualizan los valores contenidos en el formato "Oferta Económica". 
- 28/12/2021: se adiciona el valor del contrato en $102.119.366. Se prorroga el plazo del contrato en 7 meses a partir del 1/01/2022 hasta el 31/07/2022.
- 2/06/2022: se adiciona el valor del contrato en $40.000.000. </v>
          </cell>
          <cell r="AF78"/>
          <cell r="AG78">
            <v>0.85</v>
          </cell>
          <cell r="AH78">
            <v>0.8</v>
          </cell>
          <cell r="AI78">
            <v>0.8</v>
          </cell>
          <cell r="AJ78">
            <v>0.83</v>
          </cell>
        </row>
        <row r="79">
          <cell r="B79" t="str">
            <v>239</v>
          </cell>
          <cell r="C79" t="str">
            <v>Prestar el Servicios de mantenimiento correctivo para los vehículos de las diferentes marcas (excepto Toyota y Nissan) al Servicios de las Altas Cortes y la Dirección Ejecutiva de Administración Judicial, incluidos repuestos originales y/o genuinos.</v>
          </cell>
          <cell r="D79" t="str">
            <v>Prestación de Servicios</v>
          </cell>
          <cell r="E79">
            <v>43462</v>
          </cell>
          <cell r="F79">
            <v>43462</v>
          </cell>
          <cell r="G79">
            <v>1039</v>
          </cell>
          <cell r="H79">
            <v>272</v>
          </cell>
          <cell r="I79">
            <v>44773</v>
          </cell>
          <cell r="J79" t="str">
            <v>SELECCION ABREVIADA</v>
          </cell>
          <cell r="K79" t="str">
            <v>PRECAR LIMITADA</v>
          </cell>
          <cell r="L79" t="str">
            <v>$356.070.989</v>
          </cell>
          <cell r="M79">
            <v>401341301</v>
          </cell>
          <cell r="N79" t="str">
            <v>N/A</v>
          </cell>
          <cell r="O79" t="str">
            <v>Interna</v>
          </cell>
          <cell r="P79" t="str">
            <v>Administrativa</v>
          </cell>
          <cell r="Q79" t="str">
            <v>Rene Amaya Soriano</v>
          </cell>
          <cell r="R79" t="str">
            <v>N/A</v>
          </cell>
          <cell r="S79" t="str">
            <v>N/A</v>
          </cell>
          <cell r="T79" t="str">
            <v>N/A</v>
          </cell>
          <cell r="U79" t="str">
            <v>N/A</v>
          </cell>
          <cell r="V79" t="str">
            <v>N/A</v>
          </cell>
          <cell r="W79" t="str">
            <v>N/A</v>
          </cell>
          <cell r="X79" t="str">
            <v>SI</v>
          </cell>
          <cell r="Y79" t="str">
            <v>4</v>
          </cell>
          <cell r="Z79">
            <v>44895</v>
          </cell>
          <cell r="AA79">
            <v>44956</v>
          </cell>
          <cell r="AB79">
            <v>45688</v>
          </cell>
          <cell r="AC79" t="str">
            <v>-</v>
          </cell>
          <cell r="AD79" t="str">
            <v>N/A</v>
          </cell>
          <cell r="AE79" t="str">
            <v xml:space="preserve"> El día 10 de Octubre de 2019 se adicionó el contrato por $29.778.132. El día 24 de Septiembre del 2021 se adicionó el contrato por 48.566.833. El día 22 de Octubre del 2021 se prórrogó el contrato por 2 meses. El día 22 de Octubre del 2021 se adicionó el contrato por $67.573.264. El día 30 de Diciembre del 2021 se prorrogó el contrato por 7 meses.. El día 30 de Diciembre del 2021 se adicionó el contrato por $242.182579.</v>
          </cell>
          <cell r="AF79"/>
          <cell r="AG79">
            <v>0.93</v>
          </cell>
          <cell r="AH79">
            <v>0.93</v>
          </cell>
          <cell r="AI79">
            <v>0.93</v>
          </cell>
          <cell r="AJ79">
            <v>0.6</v>
          </cell>
        </row>
        <row r="80">
          <cell r="B80" t="str">
            <v>240</v>
          </cell>
          <cell r="C80" t="str">
            <v>Realizar Obras de construcción de la sede de los Tribunales de Guadalajara de Buga, Valle.</v>
          </cell>
          <cell r="D80" t="str">
            <v>Obra Pública</v>
          </cell>
          <cell r="E80">
            <v>43462</v>
          </cell>
          <cell r="F80">
            <v>43462</v>
          </cell>
          <cell r="G80">
            <v>793</v>
          </cell>
          <cell r="H80">
            <v>518</v>
          </cell>
          <cell r="I80">
            <v>44773</v>
          </cell>
          <cell r="J80" t="str">
            <v>LICITACION PUBLICA</v>
          </cell>
          <cell r="K80" t="str">
            <v>CONSORCIO BOGOTA 2018</v>
          </cell>
          <cell r="L80">
            <v>6464723502</v>
          </cell>
          <cell r="M80">
            <v>8012388488</v>
          </cell>
          <cell r="N80" t="str">
            <v>N/A</v>
          </cell>
          <cell r="O80" t="str">
            <v>Externa</v>
          </cell>
          <cell r="P80" t="str">
            <v>Grupo Proyectos Especiales de Infraestructura</v>
          </cell>
          <cell r="Q80" t="str">
            <v>Jorge Enrique Hernandez</v>
          </cell>
          <cell r="R80" t="str">
            <v>N/A</v>
          </cell>
          <cell r="S80" t="str">
            <v>N/A</v>
          </cell>
          <cell r="T80" t="str">
            <v>N/A</v>
          </cell>
          <cell r="U80" t="str">
            <v>N/A</v>
          </cell>
          <cell r="V80" t="str">
            <v>N/A</v>
          </cell>
          <cell r="W80" t="str">
            <v>N/A</v>
          </cell>
          <cell r="X80" t="str">
            <v>SI</v>
          </cell>
          <cell r="Y80" t="str">
            <v>6</v>
          </cell>
          <cell r="Z80">
            <v>44957</v>
          </cell>
          <cell r="AA80">
            <v>45016</v>
          </cell>
          <cell r="AB80">
            <v>45748</v>
          </cell>
          <cell r="AC80" t="str">
            <v>-</v>
          </cell>
          <cell r="AD80" t="str">
            <v>N/A</v>
          </cell>
          <cell r="AE80" t="str">
            <v xml:space="preserve">El día 02 de Diciembre de 2021 por 211 días. El día 19 de Julio de 2022 se prorrogó el contrato por 89 días </v>
          </cell>
          <cell r="AF80"/>
          <cell r="AG80">
            <v>1</v>
          </cell>
          <cell r="AH80">
            <v>0.98</v>
          </cell>
          <cell r="AI80">
            <v>1</v>
          </cell>
          <cell r="AJ80">
            <v>0.84</v>
          </cell>
        </row>
        <row r="81">
          <cell r="B81" t="str">
            <v>242</v>
          </cell>
          <cell r="C81" t="str">
            <v xml:space="preserve">Adquirir el programa de seguros que ampare a los funcionarios y empleados de la Rama Judicial exceptuando a la Fiscalía General de la Nación y Medicina Legal, así como a los bienes e intereses patrimoniales de propiedad de la Nación- Consejo Superior de la Judicatura, así como aquellos por los que llegare a ser responsable </v>
          </cell>
          <cell r="D81" t="str">
            <v>Servicios - Seguros</v>
          </cell>
          <cell r="E81">
            <v>43827</v>
          </cell>
          <cell r="F81">
            <v>43829</v>
          </cell>
          <cell r="G81">
            <v>672</v>
          </cell>
          <cell r="H81">
            <v>365</v>
          </cell>
          <cell r="I81">
            <v>44865</v>
          </cell>
          <cell r="J81" t="str">
            <v>LICITACION PUBLICA</v>
          </cell>
          <cell r="K81" t="str">
            <v>LA PREVISORA - UNION TEMPORAL LA PREVISORA , ALLIANZ, CHUBB, MAPFRE, AXA COLPATRIA/UNION TEMPORAL LA PREVISORA , ALLIANZ, SURAMERICANA,  MAPFRE, AXA COLPATRIA</v>
          </cell>
          <cell r="L81">
            <v>45988156867</v>
          </cell>
          <cell r="M81">
            <v>67486347361</v>
          </cell>
          <cell r="N81" t="str">
            <v>N/A</v>
          </cell>
          <cell r="O81" t="str">
            <v>Interna</v>
          </cell>
          <cell r="P81" t="str">
            <v>Administrativa</v>
          </cell>
          <cell r="Q81" t="str">
            <v>Pablo Enrique Huertas Porras</v>
          </cell>
          <cell r="R81" t="str">
            <v>N/A</v>
          </cell>
          <cell r="S81" t="str">
            <v>N/A</v>
          </cell>
          <cell r="T81" t="str">
            <v>N/A</v>
          </cell>
          <cell r="U81" t="str">
            <v>N/A</v>
          </cell>
          <cell r="V81" t="str">
            <v>N/A</v>
          </cell>
          <cell r="W81" t="str">
            <v>N/A</v>
          </cell>
          <cell r="X81" t="str">
            <v>SI</v>
          </cell>
          <cell r="Y81" t="str">
            <v>4</v>
          </cell>
          <cell r="Z81">
            <v>44985</v>
          </cell>
          <cell r="AA81">
            <v>45044</v>
          </cell>
          <cell r="AB81">
            <v>45776</v>
          </cell>
          <cell r="AC81" t="str">
            <v>-</v>
          </cell>
          <cell r="AD81" t="str">
            <v>N/A</v>
          </cell>
          <cell r="AE81" t="str">
            <v xml:space="preserve">- Se adiciona el contrato en $20.000.000. 
- 26/02/2020: se modifica el acápite de "Imputación Presupuestal". 
- 29/10/2021: se adiciona el valor del contrato en $12.063.554 y se prorroga el contrato en 2 meses a partir del 1/11/2021 hasta el 31/12/2021.
- 28/12/2021: se adiciona el valor del contrato en $43.235.773 y se prorroga el contrato en 7 meses a partir del 1/01/2022 al 31/07/2022. 
- 9/06/2022: se hacen sustituciones presupuestales. </v>
          </cell>
          <cell r="AF81"/>
          <cell r="AG81">
            <v>0.95</v>
          </cell>
          <cell r="AH81">
            <v>0.95</v>
          </cell>
          <cell r="AI81">
            <v>0.99</v>
          </cell>
          <cell r="AJ81">
            <v>0.99</v>
          </cell>
        </row>
        <row r="82">
          <cell r="B82" t="str">
            <v>141</v>
          </cell>
          <cell r="C82" t="str">
            <v>Conceder por parte del arrendador al arrendatario el uso y goce de la torre D del Centro Comercial y Financiero Avenida Chile, ubicado en la Calle 73 No 10-83 de la ciudad de Bogotá, con un área como cuerpo cierto de aproximadamente 5.000 m² y 53 cupos de parqueadero y sótanos.</v>
          </cell>
          <cell r="D82" t="str">
            <v>Arrendamiento</v>
          </cell>
          <cell r="E82">
            <v>43721</v>
          </cell>
          <cell r="F82">
            <v>43724</v>
          </cell>
          <cell r="G82">
            <v>1018</v>
          </cell>
          <cell r="H82">
            <v>153</v>
          </cell>
          <cell r="I82">
            <v>44895</v>
          </cell>
          <cell r="J82" t="str">
            <v>CONTRATACION DIRECTA</v>
          </cell>
          <cell r="K82" t="str">
            <v>ORGANIZACIÓN SANTA MARIA SAS</v>
          </cell>
          <cell r="L82">
            <v>12904834814</v>
          </cell>
          <cell r="M82">
            <v>14870615152.5</v>
          </cell>
          <cell r="N82" t="str">
            <v>N/A</v>
          </cell>
          <cell r="O82" t="str">
            <v>Interna</v>
          </cell>
          <cell r="P82" t="str">
            <v>Administrativa</v>
          </cell>
          <cell r="Q82" t="str">
            <v>Juan de Jesús Hernandez</v>
          </cell>
          <cell r="R82" t="str">
            <v>N/A</v>
          </cell>
          <cell r="S82" t="str">
            <v>N/A</v>
          </cell>
          <cell r="T82" t="str">
            <v>N/A</v>
          </cell>
          <cell r="U82" t="str">
            <v>N/A</v>
          </cell>
          <cell r="V82" t="str">
            <v>N/A</v>
          </cell>
          <cell r="W82" t="str">
            <v>N/A</v>
          </cell>
          <cell r="X82" t="str">
            <v>SI</v>
          </cell>
          <cell r="Y82" t="str">
            <v>4</v>
          </cell>
          <cell r="Z82">
            <v>45015</v>
          </cell>
          <cell r="AA82">
            <v>45076</v>
          </cell>
          <cell r="AB82">
            <v>45808</v>
          </cell>
          <cell r="AC82" t="str">
            <v>-</v>
          </cell>
          <cell r="AD82" t="str">
            <v>N/A</v>
          </cell>
          <cell r="AE82" t="str">
            <v xml:space="preserve">El día 17 de Julio del 2020 se adicionó el contrato por $87.563.495. El día 15 de Septiembre del 2020 se adicionó el contrato por 82.182.564.  El día 30 de Septiembre del 2020 se adicionó el contrato por $139.435.782. El día 13 de Noviembre del 2020 se adicionó el contrato por $57.358.555. </v>
          </cell>
          <cell r="AF82"/>
          <cell r="AG82">
            <v>0.93</v>
          </cell>
          <cell r="AH82">
            <v>0.93</v>
          </cell>
          <cell r="AI82">
            <v>0.92</v>
          </cell>
          <cell r="AJ82">
            <v>0.92</v>
          </cell>
        </row>
        <row r="83">
          <cell r="B83" t="str">
            <v>196</v>
          </cell>
          <cell r="C83" t="str">
            <v>Diseño, desarrollo e implementación de un software de gestión integrado para los procesos de selección y calificación de Servicios de funcionarios y empleados de la Rama Judicial a Nivel Central y Seccional.</v>
          </cell>
          <cell r="D83" t="str">
            <v>Consultoría</v>
          </cell>
          <cell r="E83">
            <v>43804</v>
          </cell>
          <cell r="F83">
            <v>43815</v>
          </cell>
          <cell r="G83">
            <v>382</v>
          </cell>
          <cell r="H83">
            <v>576</v>
          </cell>
          <cell r="I83">
            <v>44773</v>
          </cell>
          <cell r="J83" t="str">
            <v>CONCURSO DE MERITOS</v>
          </cell>
          <cell r="K83" t="str">
            <v>SOPORTE LOGICO LTDA</v>
          </cell>
          <cell r="L83">
            <v>649999896</v>
          </cell>
          <cell r="M83">
            <v>649999896</v>
          </cell>
          <cell r="N83" t="str">
            <v>Carrera Judicial</v>
          </cell>
          <cell r="O83" t="str">
            <v>Interna</v>
          </cell>
          <cell r="P83" t="str">
            <v>Recursos Humanos</v>
          </cell>
          <cell r="Q83" t="str">
            <v>Nelson Orlando Jiménez Peña</v>
          </cell>
          <cell r="R83" t="str">
            <v>N/A</v>
          </cell>
          <cell r="S83" t="str">
            <v>N/A</v>
          </cell>
          <cell r="T83" t="str">
            <v>N/A</v>
          </cell>
          <cell r="U83" t="str">
            <v>N/A</v>
          </cell>
          <cell r="V83" t="str">
            <v>N/A</v>
          </cell>
          <cell r="W83" t="str">
            <v>N/A</v>
          </cell>
          <cell r="X83" t="str">
            <v>SI</v>
          </cell>
          <cell r="Y83" t="str">
            <v>4</v>
          </cell>
          <cell r="Z83">
            <v>44895</v>
          </cell>
          <cell r="AA83">
            <v>44956</v>
          </cell>
          <cell r="AB83">
            <v>45688</v>
          </cell>
          <cell r="AC83" t="str">
            <v>-</v>
          </cell>
          <cell r="AD83" t="str">
            <v>N/A</v>
          </cell>
          <cell r="AE83" t="str">
            <v>No tiene modificaciones</v>
          </cell>
          <cell r="AF83"/>
          <cell r="AG83">
            <v>1</v>
          </cell>
          <cell r="AH83">
            <v>1</v>
          </cell>
          <cell r="AI83">
            <v>0.54</v>
          </cell>
          <cell r="AJ83">
            <v>0.54</v>
          </cell>
        </row>
        <row r="84">
          <cell r="B84" t="str">
            <v>217</v>
          </cell>
          <cell r="C84" t="str">
            <v>Prestar el Servicio de publicación de avisos de prensa en diarios de amplia circulación nacional, que requiera la Rama Judicial.</v>
          </cell>
          <cell r="D84" t="str">
            <v>Prestación de Servicios</v>
          </cell>
          <cell r="E84">
            <v>43829</v>
          </cell>
          <cell r="F84">
            <v>43830</v>
          </cell>
          <cell r="G84">
            <v>704</v>
          </cell>
          <cell r="H84">
            <v>362</v>
          </cell>
          <cell r="I84" t="str">
            <v>31/11/2022</v>
          </cell>
          <cell r="J84" t="str">
            <v>SELECCION ABREVIADA</v>
          </cell>
          <cell r="K84" t="str">
            <v>ACCESO DIRECTO ASOCIADOS SAS</v>
          </cell>
          <cell r="L84">
            <v>827851078</v>
          </cell>
          <cell r="M84">
            <v>914723744</v>
          </cell>
          <cell r="N84" t="str">
            <v>N/A</v>
          </cell>
          <cell r="O84" t="str">
            <v>Interna</v>
          </cell>
          <cell r="P84" t="str">
            <v>Administrativa</v>
          </cell>
          <cell r="Q84" t="str">
            <v>Jaime Iván Bocanegra</v>
          </cell>
          <cell r="R84" t="str">
            <v>N/A</v>
          </cell>
          <cell r="S84" t="str">
            <v>N/A</v>
          </cell>
          <cell r="T84" t="str">
            <v>N/A</v>
          </cell>
          <cell r="U84" t="str">
            <v>N/A</v>
          </cell>
          <cell r="V84" t="str">
            <v>N/A</v>
          </cell>
          <cell r="W84" t="str">
            <v>N/A</v>
          </cell>
          <cell r="X84" t="str">
            <v>SI</v>
          </cell>
          <cell r="Y84" t="str">
            <v>4</v>
          </cell>
          <cell r="Z84" t="e">
            <v>#VALUE!</v>
          </cell>
          <cell r="AA84" t="e">
            <v>#VALUE!</v>
          </cell>
          <cell r="AB84" t="e">
            <v>#VALUE!</v>
          </cell>
          <cell r="AC84" t="str">
            <v>-</v>
          </cell>
          <cell r="AD84" t="str">
            <v>N/A</v>
          </cell>
          <cell r="AE84" t="str">
            <v xml:space="preserve">- 27/09/2019: se cambia al supervisor del contrato. 
- 2/02/2020: se modifica el acápite de imputación presupuestal. 
- 11/06/2021: se prorroga el contrato por 2 meses a partir del 1/11/2021 hasta el 31/12/2021. Se adiciona el contrato en $1.867.150.
- 16/12/2021: se adiciona el valor del contrato en la suma de $6.691.860. Se prorroga el contrato en 7 meses a partir del 1/01/2022 hasta el 31/07/2022. Se ajustan los valores unitarios por tipo de Servicios a partir del 1 de enero de 2022. </v>
          </cell>
          <cell r="AF84"/>
          <cell r="AG84">
            <v>0.91</v>
          </cell>
          <cell r="AH84">
            <v>0.91</v>
          </cell>
          <cell r="AI84">
            <v>0.91</v>
          </cell>
          <cell r="AJ84">
            <v>0.73</v>
          </cell>
        </row>
        <row r="85">
          <cell r="B85" t="str">
            <v>221</v>
          </cell>
          <cell r="C85" t="str">
            <v>Realizar el diseño, estructuración académica y desarrollo en modalidad virtual y presencial del Ix curso de formación judicial inicial para los aspirantes a Magistrados y Jueces de la República de todas las especialidades y jurisdicciones de conformidad a los lineamientos y metodología establecidos por la Escuela Judicial “Rodrigo Lara Bonilla”.</v>
          </cell>
          <cell r="D85" t="str">
            <v>Consultoría</v>
          </cell>
          <cell r="E85">
            <v>43829</v>
          </cell>
          <cell r="F85">
            <v>43830</v>
          </cell>
          <cell r="G85">
            <v>716</v>
          </cell>
          <cell r="H85">
            <v>366</v>
          </cell>
          <cell r="I85">
            <v>44912</v>
          </cell>
          <cell r="J85" t="str">
            <v>CONCURSO DE MERITOS</v>
          </cell>
          <cell r="K85" t="str">
            <v>UNION TEMPORALFORMACION JUDICIAL 2019</v>
          </cell>
          <cell r="L85">
            <v>14612180000</v>
          </cell>
          <cell r="M85">
            <v>14612180000</v>
          </cell>
          <cell r="N85" t="str">
            <v>N/A</v>
          </cell>
          <cell r="O85" t="str">
            <v>Interna</v>
          </cell>
          <cell r="P85" t="str">
            <v>Recursos Humanos</v>
          </cell>
          <cell r="Q85" t="str">
            <v>Nelson Orlando Jiménez Peña</v>
          </cell>
          <cell r="R85" t="str">
            <v>N/A</v>
          </cell>
          <cell r="S85" t="str">
            <v>N/A</v>
          </cell>
          <cell r="T85" t="str">
            <v>N/A</v>
          </cell>
          <cell r="U85" t="str">
            <v>N/A</v>
          </cell>
          <cell r="V85" t="str">
            <v>N/A</v>
          </cell>
          <cell r="W85" t="str">
            <v>N/A</v>
          </cell>
          <cell r="X85" t="str">
            <v>SI</v>
          </cell>
          <cell r="Y85" t="str">
            <v>4</v>
          </cell>
          <cell r="Z85">
            <v>45033</v>
          </cell>
          <cell r="AA85">
            <v>45094</v>
          </cell>
          <cell r="AB85">
            <v>45826</v>
          </cell>
          <cell r="AC85" t="str">
            <v>-</v>
          </cell>
          <cell r="AD85" t="str">
            <v>N/A</v>
          </cell>
          <cell r="AE85" t="str">
            <v>No tiene modificaciones</v>
          </cell>
          <cell r="AF85"/>
          <cell r="AG85">
            <v>1</v>
          </cell>
          <cell r="AH85">
            <v>1</v>
          </cell>
          <cell r="AI85">
            <v>0.88</v>
          </cell>
          <cell r="AJ85">
            <v>0.88</v>
          </cell>
        </row>
        <row r="86">
          <cell r="B86" t="str">
            <v>224</v>
          </cell>
          <cell r="C86" t="str">
            <v>Ejercer la interventoría técnica, administrativa, jurídica, financiera, contable y ambiental, a los contratos de Obra Pública que resulten adjudicados, cuyos objetos son: “realizar las Obras de construcción de la sede judicial de Sahagún – Córdoba.”; “realizar las Obras de construcción de la sede judicial de Belén de los Andaquíes - Caquetá.”; “realizar las Obras de construcción de la sede judicial de Albania – Santander.”; “realizar las Obras de construcción de la sede judicial de Yacopí – Cundinamarca, incluida la conexión de los Servicios públicos definitivos.”; “construcción de la sede judicial de Morroa – Sucre”</v>
          </cell>
          <cell r="D86" t="str">
            <v>Interventoría</v>
          </cell>
          <cell r="E86">
            <v>43829</v>
          </cell>
          <cell r="F86" t="str">
            <v>13/01/2020 Suspendido</v>
          </cell>
          <cell r="G86">
            <v>388</v>
          </cell>
          <cell r="H86">
            <v>330</v>
          </cell>
          <cell r="I86">
            <v>44561</v>
          </cell>
          <cell r="J86" t="str">
            <v>CONCURSO DE MERITOS</v>
          </cell>
          <cell r="K86" t="str">
            <v>CONSORCIO MORAM</v>
          </cell>
          <cell r="L86">
            <v>547246000</v>
          </cell>
          <cell r="M86">
            <v>587002322</v>
          </cell>
          <cell r="N86" t="str">
            <v>N/A</v>
          </cell>
          <cell r="O86" t="str">
            <v>Interna</v>
          </cell>
          <cell r="P86" t="str">
            <v>Infraestructura</v>
          </cell>
          <cell r="Q86" t="str">
            <v>Claudia Leonor Ortiz Suarez</v>
          </cell>
          <cell r="R86" t="str">
            <v>N/A</v>
          </cell>
          <cell r="S86" t="str">
            <v>N/A</v>
          </cell>
          <cell r="T86" t="str">
            <v>N/A</v>
          </cell>
          <cell r="U86" t="str">
            <v>N/A</v>
          </cell>
          <cell r="V86" t="str">
            <v>N/A</v>
          </cell>
          <cell r="W86" t="str">
            <v>N/A</v>
          </cell>
          <cell r="X86" t="str">
            <v>N/A</v>
          </cell>
          <cell r="Y86" t="str">
            <v>N/A</v>
          </cell>
          <cell r="Z86" t="str">
            <v>N/A</v>
          </cell>
          <cell r="AA86" t="str">
            <v>N/A</v>
          </cell>
          <cell r="AB86" t="str">
            <v>N/A</v>
          </cell>
          <cell r="AC86" t="str">
            <v>N/A</v>
          </cell>
          <cell r="AD86" t="str">
            <v>N/A</v>
          </cell>
          <cell r="AE86" t="str">
            <v>suspendido</v>
          </cell>
          <cell r="AF86"/>
          <cell r="AG86">
            <v>1</v>
          </cell>
          <cell r="AH86">
            <v>0.97</v>
          </cell>
          <cell r="AI86">
            <v>1</v>
          </cell>
          <cell r="AJ86">
            <v>0.97</v>
          </cell>
        </row>
        <row r="87">
          <cell r="B87" t="str">
            <v>158</v>
          </cell>
          <cell r="C87" t="str">
            <v>Prestar el Servicios de fotocopiado en las sedes donde funcionan las Altas Cortes y la Dirección Ejecutiva de Administración Judicial.</v>
          </cell>
          <cell r="D87" t="str">
            <v>Servicios</v>
          </cell>
          <cell r="E87">
            <v>44145</v>
          </cell>
          <cell r="F87">
            <v>44147</v>
          </cell>
          <cell r="G87">
            <v>596</v>
          </cell>
          <cell r="H87">
            <v>184</v>
          </cell>
          <cell r="I87">
            <v>44926</v>
          </cell>
          <cell r="J87" t="str">
            <v>SELECCION ABREVIADA</v>
          </cell>
          <cell r="K87" t="str">
            <v>SOLUTION COPY LTDA</v>
          </cell>
          <cell r="L87">
            <v>1331391631</v>
          </cell>
          <cell r="M87">
            <v>1331391631</v>
          </cell>
          <cell r="N87" t="str">
            <v>N/A</v>
          </cell>
          <cell r="O87" t="str">
            <v>Interna</v>
          </cell>
          <cell r="P87" t="str">
            <v>Administrativa</v>
          </cell>
          <cell r="Q87" t="str">
            <v>William Rafael Mulford Velásquez</v>
          </cell>
          <cell r="R87" t="str">
            <v>N/A</v>
          </cell>
          <cell r="S87" t="str">
            <v>N/A</v>
          </cell>
          <cell r="T87" t="str">
            <v>N/A</v>
          </cell>
          <cell r="U87" t="str">
            <v>N/A</v>
          </cell>
          <cell r="V87" t="str">
            <v>N/A</v>
          </cell>
          <cell r="W87" t="str">
            <v>N/A</v>
          </cell>
          <cell r="X87" t="str">
            <v>SI</v>
          </cell>
          <cell r="Y87" t="str">
            <v>4</v>
          </cell>
          <cell r="Z87">
            <v>45046</v>
          </cell>
          <cell r="AA87">
            <v>45107</v>
          </cell>
          <cell r="AB87">
            <v>45839</v>
          </cell>
          <cell r="AC87" t="str">
            <v>-</v>
          </cell>
          <cell r="AD87" t="str">
            <v>N/A</v>
          </cell>
          <cell r="AE87" t="str">
            <v xml:space="preserve">El día 13 de Noviembre del 2019 se adicionó el contrato por $53.460.954. El día 24 de Septiembre del 2021 se adicionó el contrato por $84.174.248.El día 27 de Octubre del 2021 se prorrogó el contrato por 2 meses. El día 27 de Octubre del 2021 se adicionó el contrato por $89.395.534. El día 28 de Diciembre del 2021 se prórrogó el contrato por 7 meses. El día 28 de Diciembre del 2021 se adicionó el contrato por $537.820.612. </v>
          </cell>
          <cell r="AF87"/>
          <cell r="AG87">
            <v>0.82</v>
          </cell>
          <cell r="AH87">
            <v>0.55000000000000004</v>
          </cell>
          <cell r="AI87">
            <v>0.8</v>
          </cell>
          <cell r="AJ87">
            <v>0.33</v>
          </cell>
        </row>
        <row r="88">
          <cell r="B88" t="str">
            <v>175</v>
          </cell>
          <cell r="C88" t="str">
            <v>Prestar los Servicios para el agendamiento, realización y grabación de audiencias virtuales en la Rama Judicial a Nivel Nacional, incluyendo aquellos relacionados con las plataformas de videoconferencias y de grabaciones.</v>
          </cell>
          <cell r="D88" t="str">
            <v>Prestación de Servicios</v>
          </cell>
          <cell r="E88">
            <v>44182</v>
          </cell>
          <cell r="F88">
            <v>44194</v>
          </cell>
          <cell r="G88">
            <v>582</v>
          </cell>
          <cell r="H88">
            <v>150</v>
          </cell>
          <cell r="I88">
            <v>44926</v>
          </cell>
          <cell r="J88" t="str">
            <v>SELECCION ABREVIADA</v>
          </cell>
          <cell r="K88" t="str">
            <v>APICOM SAS</v>
          </cell>
          <cell r="L88">
            <v>21310853120</v>
          </cell>
          <cell r="M88">
            <v>23695797665.489998</v>
          </cell>
          <cell r="N88" t="str">
            <v>N/A</v>
          </cell>
          <cell r="O88" t="str">
            <v>Interna</v>
          </cell>
          <cell r="P88" t="str">
            <v>Informática</v>
          </cell>
          <cell r="Q88" t="str">
            <v>Carlos Fernando Galindo Castro</v>
          </cell>
          <cell r="R88" t="str">
            <v>N/A</v>
          </cell>
          <cell r="S88" t="str">
            <v>N/A</v>
          </cell>
          <cell r="T88" t="str">
            <v>N/A</v>
          </cell>
          <cell r="U88" t="str">
            <v>N/A</v>
          </cell>
          <cell r="V88" t="str">
            <v>N/A</v>
          </cell>
          <cell r="W88" t="str">
            <v>N/A</v>
          </cell>
          <cell r="X88" t="str">
            <v>N/A</v>
          </cell>
          <cell r="Y88" t="str">
            <v>N/A</v>
          </cell>
          <cell r="Z88" t="str">
            <v>N/A</v>
          </cell>
          <cell r="AA88" t="str">
            <v>N/A</v>
          </cell>
          <cell r="AB88" t="str">
            <v>N/A</v>
          </cell>
          <cell r="AC88" t="str">
            <v>N/A</v>
          </cell>
          <cell r="AD88" t="str">
            <v>N/A</v>
          </cell>
          <cell r="AE88" t="str">
            <v>Sin modificaciones.</v>
          </cell>
          <cell r="AF88"/>
          <cell r="AG88">
            <v>0.76</v>
          </cell>
          <cell r="AH88">
            <v>0.76</v>
          </cell>
          <cell r="AI88">
            <v>0.76</v>
          </cell>
          <cell r="AJ88">
            <v>0.76</v>
          </cell>
        </row>
        <row r="89">
          <cell r="B89" t="str">
            <v>187</v>
          </cell>
          <cell r="C89" t="str">
            <v>Prestar el Servicios de mantenimiento integral, preventivo y correctivo, a los equipos de aire acondicionado y de ventilación mecánica del Palacio de Justicia “Alfonso Reyes Echandía”, edificio sede de la Dirección Ejecutiva de Administración Judicial y demás Sedes Anexas.</v>
          </cell>
          <cell r="D89" t="str">
            <v>Prestación de Servicios</v>
          </cell>
          <cell r="E89">
            <v>44188</v>
          </cell>
          <cell r="F89">
            <v>44201</v>
          </cell>
          <cell r="G89">
            <v>573</v>
          </cell>
          <cell r="H89">
            <v>152</v>
          </cell>
          <cell r="I89">
            <v>44926</v>
          </cell>
          <cell r="J89" t="str">
            <v>SELECCION ABREVIADA</v>
          </cell>
          <cell r="K89" t="str">
            <v>INGENIERÍA Y SOLUCIONESINSOL S.A.S.</v>
          </cell>
          <cell r="L89">
            <v>216177520</v>
          </cell>
          <cell r="M89">
            <v>291547075</v>
          </cell>
          <cell r="N89" t="str">
            <v>N/A</v>
          </cell>
          <cell r="O89" t="str">
            <v>Interna</v>
          </cell>
          <cell r="P89" t="str">
            <v>Administrativa</v>
          </cell>
          <cell r="Q89" t="str">
            <v>Joaquin Mauricio Diaz Casas</v>
          </cell>
          <cell r="R89" t="str">
            <v>N/A</v>
          </cell>
          <cell r="S89" t="str">
            <v>N/A</v>
          </cell>
          <cell r="T89" t="str">
            <v>N/A</v>
          </cell>
          <cell r="U89" t="str">
            <v>N/A</v>
          </cell>
          <cell r="V89" t="str">
            <v>N/A</v>
          </cell>
          <cell r="W89" t="str">
            <v>N/A</v>
          </cell>
          <cell r="X89" t="str">
            <v>SI</v>
          </cell>
          <cell r="Y89" t="str">
            <v>4</v>
          </cell>
          <cell r="Z89">
            <v>45046</v>
          </cell>
          <cell r="AA89">
            <v>45107</v>
          </cell>
          <cell r="AB89">
            <v>45839</v>
          </cell>
          <cell r="AC89" t="str">
            <v>-</v>
          </cell>
          <cell r="AD89" t="str">
            <v>N/A</v>
          </cell>
          <cell r="AE89" t="str">
            <v xml:space="preserve">- 17/09/2019: Se cambia al supervisor del contrato. 
- 30/12/2019: Se cambia al  supervisor del contrato. 
- 26/10/2021: se prorroga el contrato en 2 meses a partir del 1/11/2021 hasta el 31/12/2021. 
- 29/12/2021: se prorroga el contrato en 7 meses a partir del 1/01/2022 al 31/07/2022. Se efectúan sustituciones presupuestales. </v>
          </cell>
          <cell r="AF89"/>
          <cell r="AG89">
            <v>0.83</v>
          </cell>
          <cell r="AH89">
            <v>0.79</v>
          </cell>
          <cell r="AI89">
            <v>0.83</v>
          </cell>
          <cell r="AJ89">
            <v>0.75</v>
          </cell>
        </row>
        <row r="90">
          <cell r="B90" t="str">
            <v>194</v>
          </cell>
          <cell r="C90" t="str">
            <v>Contratar la prestación del Servicios de fábrica de Software para la Rama Judicial, que incluya desarrollos, mantenimiento y soporte para aplicativos de la entidad.</v>
          </cell>
          <cell r="D90" t="str">
            <v>Prestación de Servicios</v>
          </cell>
          <cell r="E90">
            <v>44193</v>
          </cell>
          <cell r="F90">
            <v>44200</v>
          </cell>
          <cell r="G90">
            <v>574</v>
          </cell>
          <cell r="H90">
            <v>0</v>
          </cell>
          <cell r="I90">
            <v>44773</v>
          </cell>
          <cell r="J90" t="str">
            <v>LICITACION PUBLICA</v>
          </cell>
          <cell r="K90" t="str">
            <v>CONSORCIO FABRICA CSJ S&amp;S 2020</v>
          </cell>
          <cell r="L90">
            <v>15454050000</v>
          </cell>
          <cell r="M90">
            <v>15454050000</v>
          </cell>
          <cell r="N90" t="str">
            <v>N/A</v>
          </cell>
          <cell r="O90" t="str">
            <v>Interna</v>
          </cell>
          <cell r="P90" t="str">
            <v>Grupo Proyectos Especiales de Tecnología</v>
          </cell>
          <cell r="Q90" t="str">
            <v>Carlos Andres Gómez Gómez</v>
          </cell>
          <cell r="R90" t="str">
            <v>NA</v>
          </cell>
          <cell r="S90" t="str">
            <v>N/A</v>
          </cell>
          <cell r="T90" t="str">
            <v>N/A</v>
          </cell>
          <cell r="U90" t="str">
            <v>N/A</v>
          </cell>
          <cell r="V90" t="str">
            <v>N/A</v>
          </cell>
          <cell r="W90" t="str">
            <v>N/A</v>
          </cell>
          <cell r="X90" t="str">
            <v>SI</v>
          </cell>
          <cell r="Y90" t="str">
            <v>4</v>
          </cell>
          <cell r="Z90">
            <v>44895</v>
          </cell>
          <cell r="AA90">
            <v>44956</v>
          </cell>
          <cell r="AB90">
            <v>45688</v>
          </cell>
          <cell r="AC90" t="str">
            <v>-</v>
          </cell>
          <cell r="AD90" t="str">
            <v>N/A</v>
          </cell>
          <cell r="AE90" t="str">
            <v>No tiene modificaciones</v>
          </cell>
          <cell r="AF90"/>
          <cell r="AG90">
            <v>0.37</v>
          </cell>
          <cell r="AH90">
            <v>0.37</v>
          </cell>
          <cell r="AI90">
            <v>0</v>
          </cell>
          <cell r="AJ90">
            <v>0</v>
          </cell>
        </row>
        <row r="91">
          <cell r="B91" t="str">
            <v>198</v>
          </cell>
          <cell r="C91" t="str">
            <v>Realizar la interventoría integral al contrato que resulte de la licitación pública LP-03-2020, cuyo objeto es la prestación del Servicios de fábrica de Software para la Rama Judicial, que incluya desarrollos, mantenimiento y soporte para aplicativos de la entidad</v>
          </cell>
          <cell r="D91" t="str">
            <v>Interventoría</v>
          </cell>
          <cell r="E91">
            <v>44194</v>
          </cell>
          <cell r="F91">
            <v>44200</v>
          </cell>
          <cell r="G91">
            <v>574</v>
          </cell>
          <cell r="H91">
            <v>0</v>
          </cell>
          <cell r="I91">
            <v>44773</v>
          </cell>
          <cell r="J91" t="str">
            <v>CONCURSO DE MERITOS</v>
          </cell>
          <cell r="K91" t="str">
            <v>UNION TEMPORAL Interventoría CSJ 2020</v>
          </cell>
          <cell r="L91">
            <v>928000000</v>
          </cell>
          <cell r="M91">
            <v>928000000</v>
          </cell>
          <cell r="N91" t="str">
            <v>N/A</v>
          </cell>
          <cell r="O91" t="str">
            <v>Interna</v>
          </cell>
          <cell r="P91" t="str">
            <v>Grupo Proyectos Especiales de Tecnología</v>
          </cell>
          <cell r="Q91" t="str">
            <v>Carlos Andres Gómez Gómez</v>
          </cell>
          <cell r="R91" t="str">
            <v>N/A</v>
          </cell>
          <cell r="S91" t="str">
            <v>N/A</v>
          </cell>
          <cell r="T91" t="str">
            <v>N/A</v>
          </cell>
          <cell r="U91" t="str">
            <v>UNION TEMPORAL</v>
          </cell>
          <cell r="V91" t="str">
            <v>DB  SYSTEM  S.A.S., GROW  DATA  S.A.S. y DATA INTEGRAL S.A.S.</v>
          </cell>
          <cell r="W91" t="str">
            <v>N/A</v>
          </cell>
          <cell r="X91" t="str">
            <v>SI</v>
          </cell>
          <cell r="Y91" t="str">
            <v>4</v>
          </cell>
          <cell r="Z91">
            <v>44895</v>
          </cell>
          <cell r="AA91">
            <v>44956</v>
          </cell>
          <cell r="AB91">
            <v>45688</v>
          </cell>
          <cell r="AC91" t="str">
            <v>-</v>
          </cell>
          <cell r="AD91" t="str">
            <v>N/A</v>
          </cell>
          <cell r="AE91" t="str">
            <v>No reporta modificaciones en el Arbol de Contratos</v>
          </cell>
          <cell r="AF91"/>
          <cell r="AG91">
            <v>1</v>
          </cell>
          <cell r="AH91">
            <v>1</v>
          </cell>
          <cell r="AI91">
            <v>1</v>
          </cell>
          <cell r="AJ91">
            <v>0.9</v>
          </cell>
        </row>
        <row r="92">
          <cell r="B92" t="str">
            <v>200</v>
          </cell>
          <cell r="C92" t="str">
            <v>Realizar la interventoría integral a los contratos que tienen por objeto prestar los Servicios de conectividad, datacenter y seguridad perimetral y de audiencias virtuales y gestion de grabaciones.</v>
          </cell>
          <cell r="D92" t="str">
            <v>Interventoría</v>
          </cell>
          <cell r="E92">
            <v>44195</v>
          </cell>
          <cell r="F92">
            <v>44202</v>
          </cell>
          <cell r="G92">
            <v>587</v>
          </cell>
          <cell r="H92">
            <v>0</v>
          </cell>
          <cell r="I92">
            <v>44926</v>
          </cell>
          <cell r="J92" t="str">
            <v>CONCURSO DE MERITOS</v>
          </cell>
          <cell r="K92" t="str">
            <v>CONSORCIO Interventoría INTEGRAL DC</v>
          </cell>
          <cell r="L92">
            <v>1581283377</v>
          </cell>
          <cell r="M92">
            <v>1685390127</v>
          </cell>
          <cell r="N92" t="str">
            <v>N/A</v>
          </cell>
          <cell r="O92" t="str">
            <v>Interna</v>
          </cell>
          <cell r="P92" t="str">
            <v>Informática</v>
          </cell>
          <cell r="Q92" t="str">
            <v>Carlos Fernando Galindo Castro</v>
          </cell>
          <cell r="R92" t="str">
            <v>N/A</v>
          </cell>
          <cell r="S92" t="str">
            <v>N/A</v>
          </cell>
          <cell r="T92" t="str">
            <v>N/A</v>
          </cell>
          <cell r="U92" t="str">
            <v>N/A</v>
          </cell>
          <cell r="V92" t="str">
            <v>N/A</v>
          </cell>
          <cell r="W92" t="str">
            <v>N/A</v>
          </cell>
          <cell r="X92" t="str">
            <v>N/A</v>
          </cell>
          <cell r="Y92" t="str">
            <v>N/A</v>
          </cell>
          <cell r="Z92" t="str">
            <v>N/A</v>
          </cell>
          <cell r="AA92" t="str">
            <v>N/A</v>
          </cell>
          <cell r="AB92" t="str">
            <v>N/A</v>
          </cell>
          <cell r="AC92" t="str">
            <v>N/A</v>
          </cell>
          <cell r="AD92" t="str">
            <v>N/A</v>
          </cell>
          <cell r="AE92" t="str">
            <v>Sin modificaciones.</v>
          </cell>
          <cell r="AF92"/>
          <cell r="AG92">
            <v>0.81</v>
          </cell>
          <cell r="AH92">
            <v>0.81</v>
          </cell>
          <cell r="AI92">
            <v>0.74</v>
          </cell>
          <cell r="AJ92">
            <v>0.74</v>
          </cell>
        </row>
        <row r="93">
          <cell r="B93" t="str">
            <v>201</v>
          </cell>
          <cell r="C93" t="str">
            <v>Realizar estudios y diseños de sedes judiciales en el territorio nacional.</v>
          </cell>
          <cell r="D93" t="str">
            <v>Consultoría</v>
          </cell>
          <cell r="E93">
            <v>44195</v>
          </cell>
          <cell r="F93">
            <v>44217</v>
          </cell>
          <cell r="G93">
            <v>365</v>
          </cell>
          <cell r="H93">
            <v>220</v>
          </cell>
          <cell r="I93">
            <v>44801</v>
          </cell>
          <cell r="J93" t="str">
            <v>CONCURSO DE MERITOS</v>
          </cell>
          <cell r="K93" t="str">
            <v>CONSORCIO P Y C SEDES JUDICIALES</v>
          </cell>
          <cell r="L93">
            <v>1344474230</v>
          </cell>
          <cell r="M93">
            <v>1872832012.28</v>
          </cell>
          <cell r="N93" t="str">
            <v>N/A</v>
          </cell>
          <cell r="O93" t="str">
            <v>Externa</v>
          </cell>
          <cell r="P93" t="str">
            <v>Infraestructura</v>
          </cell>
          <cell r="Q93" t="str">
            <v>Tatiana Vanessa  Verdugo Reyes</v>
          </cell>
          <cell r="R93" t="str">
            <v>N/A</v>
          </cell>
          <cell r="S93" t="str">
            <v>N/A</v>
          </cell>
          <cell r="T93" t="str">
            <v>N/A</v>
          </cell>
          <cell r="U93" t="str">
            <v>N/A</v>
          </cell>
          <cell r="V93" t="str">
            <v>N/A</v>
          </cell>
          <cell r="W93" t="str">
            <v>N/A</v>
          </cell>
          <cell r="X93" t="str">
            <v>SI</v>
          </cell>
          <cell r="Y93" t="str">
            <v>6</v>
          </cell>
          <cell r="Z93">
            <v>44985</v>
          </cell>
          <cell r="AA93">
            <v>45044</v>
          </cell>
          <cell r="AB93">
            <v>45776</v>
          </cell>
          <cell r="AC93" t="str">
            <v>-</v>
          </cell>
          <cell r="AD93" t="str">
            <v>N/A</v>
          </cell>
          <cell r="AE93" t="str">
            <v>Sin modificaciones.</v>
          </cell>
          <cell r="AF93"/>
          <cell r="AG93">
            <v>0.99</v>
          </cell>
          <cell r="AH93">
            <v>0.81</v>
          </cell>
          <cell r="AI93">
            <v>0.98</v>
          </cell>
          <cell r="AJ93">
            <v>0.79</v>
          </cell>
        </row>
        <row r="94">
          <cell r="B94" t="str">
            <v>203</v>
          </cell>
          <cell r="C94" t="str">
            <v>Ejercer la Interventoría Técnica, Administrativa, Jurídica, Financiera, Contable y Ambiental al contrato que resulte adjudicado del Concurso de Méritos, cuyo objeto es REALIZAR ESTUDIOS Y DISEÑOS DE SEDES JUDICIALES EN EL TERRITORIO NACIONAL</v>
          </cell>
          <cell r="D94" t="str">
            <v>Interventoría</v>
          </cell>
          <cell r="E94">
            <v>44560</v>
          </cell>
          <cell r="F94">
            <v>44217</v>
          </cell>
          <cell r="G94">
            <v>365</v>
          </cell>
          <cell r="H94">
            <v>219</v>
          </cell>
          <cell r="I94">
            <v>44801</v>
          </cell>
          <cell r="J94" t="str">
            <v>CONCURSO DE MERITOS</v>
          </cell>
          <cell r="K94" t="str">
            <v>JMS INGENIERIA Y ARQUITECTURA SAS</v>
          </cell>
          <cell r="L94">
            <v>168972000</v>
          </cell>
          <cell r="M94">
            <v>235375408</v>
          </cell>
          <cell r="N94" t="str">
            <v>N/A</v>
          </cell>
          <cell r="O94" t="str">
            <v>Interna</v>
          </cell>
          <cell r="P94" t="str">
            <v>Infraestructura</v>
          </cell>
          <cell r="Q94" t="str">
            <v>Tatiana Vanessa  Verdugo Reyes</v>
          </cell>
          <cell r="R94" t="str">
            <v>N/A</v>
          </cell>
          <cell r="S94" t="str">
            <v>N/A</v>
          </cell>
          <cell r="T94" t="str">
            <v>N/A</v>
          </cell>
          <cell r="U94" t="str">
            <v>N/A</v>
          </cell>
          <cell r="V94" t="str">
            <v>N/A</v>
          </cell>
          <cell r="W94" t="str">
            <v>N/A</v>
          </cell>
          <cell r="X94" t="str">
            <v>N/A</v>
          </cell>
          <cell r="Y94" t="str">
            <v>N/A</v>
          </cell>
          <cell r="Z94" t="str">
            <v>N/A</v>
          </cell>
          <cell r="AA94" t="str">
            <v>N/A</v>
          </cell>
          <cell r="AB94" t="str">
            <v>N/A</v>
          </cell>
          <cell r="AC94" t="str">
            <v>N/A</v>
          </cell>
          <cell r="AD94" t="str">
            <v>N/A</v>
          </cell>
          <cell r="AE94" t="str">
            <v>No tiene modificaciones</v>
          </cell>
          <cell r="AF94"/>
          <cell r="AG94">
            <v>0.97599999999999998</v>
          </cell>
          <cell r="AH94">
            <v>0.97599999999999998</v>
          </cell>
          <cell r="AI94">
            <v>0.97599999999999998</v>
          </cell>
          <cell r="AJ94">
            <v>0.97599999999999998</v>
          </cell>
        </row>
        <row r="95">
          <cell r="B95" t="str">
            <v>040</v>
          </cell>
          <cell r="C95" t="str">
            <v>Realizar obra de construcción sede judicial Sogamoso -Boyacá</v>
          </cell>
          <cell r="D95" t="str">
            <v>Obra Pública</v>
          </cell>
          <cell r="E95">
            <v>44307</v>
          </cell>
          <cell r="F95">
            <v>44351</v>
          </cell>
          <cell r="G95">
            <v>487</v>
          </cell>
          <cell r="H95">
            <v>0</v>
          </cell>
          <cell r="I95">
            <v>44837</v>
          </cell>
          <cell r="J95" t="str">
            <v>LICITACION PUBLICA</v>
          </cell>
          <cell r="K95" t="str">
            <v xml:space="preserve">CONSORCIO CONSTRUCCIONES </v>
          </cell>
          <cell r="L95">
            <v>13780956877</v>
          </cell>
          <cell r="M95">
            <v>13780956877</v>
          </cell>
          <cell r="N95" t="str">
            <v>N/A</v>
          </cell>
          <cell r="O95" t="str">
            <v>Externa</v>
          </cell>
          <cell r="P95" t="str">
            <v>Grupo Proyectos Especiales de Infraestructura</v>
          </cell>
          <cell r="Q95" t="str">
            <v>Jorge Enrique Hernandez</v>
          </cell>
          <cell r="R95" t="str">
            <v>SI</v>
          </cell>
          <cell r="S95" t="str">
            <v>UNIVERSIDAD NACIONAL DE COLOMBIA</v>
          </cell>
          <cell r="T95" t="str">
            <v>213 DE 2021</v>
          </cell>
          <cell r="U95" t="str">
            <v>CONSORCIO</v>
          </cell>
          <cell r="V95" t="str">
            <v>ARQUITECTOS RESTAURADORES SAS
MAX OJEDA GÓMEZ</v>
          </cell>
          <cell r="W95" t="str">
            <v>N/A</v>
          </cell>
          <cell r="X95" t="str">
            <v>SI</v>
          </cell>
          <cell r="Y95" t="str">
            <v>6</v>
          </cell>
          <cell r="Z95">
            <v>45019</v>
          </cell>
          <cell r="AA95">
            <v>45080</v>
          </cell>
          <cell r="AB95">
            <v>45812</v>
          </cell>
          <cell r="AC95" t="str">
            <v>-</v>
          </cell>
          <cell r="AD95" t="str">
            <v>N/A</v>
          </cell>
          <cell r="AE95" t="str">
            <v xml:space="preserve">El día 13 de Junio del 2022 se prorrogó el contrato por 3 meses y 11 días. </v>
          </cell>
          <cell r="AF95"/>
          <cell r="AG95">
            <v>0.6</v>
          </cell>
          <cell r="AH95">
            <v>0.24</v>
          </cell>
          <cell r="AI95">
            <v>0.6</v>
          </cell>
          <cell r="AJ95">
            <v>0.21</v>
          </cell>
        </row>
        <row r="96">
          <cell r="B96" t="str">
            <v>042</v>
          </cell>
          <cell r="C96" t="str">
            <v>Prestar los servicios de recolección, transporte, almacenamiento temporal, tratamiento, aprovechamiento y disposición final de residuos peligrosos y especiales generados por la Rama Judicial en las sedes del Nivel Central</v>
          </cell>
          <cell r="D96" t="str">
            <v>Servicios</v>
          </cell>
          <cell r="E96">
            <v>44308</v>
          </cell>
          <cell r="F96">
            <v>44312</v>
          </cell>
          <cell r="G96">
            <v>249</v>
          </cell>
          <cell r="H96">
            <v>305</v>
          </cell>
          <cell r="I96">
            <v>44865</v>
          </cell>
          <cell r="J96" t="str">
            <v>MINIMA CUANTIA</v>
          </cell>
          <cell r="K96" t="str">
            <v>SERVIECOLOGICOS S A</v>
          </cell>
          <cell r="L96">
            <v>13000000</v>
          </cell>
          <cell r="M96">
            <v>13000000</v>
          </cell>
          <cell r="N96" t="str">
            <v>N/A</v>
          </cell>
          <cell r="O96" t="str">
            <v>Interna</v>
          </cell>
          <cell r="P96" t="str">
            <v>Administrativa</v>
          </cell>
          <cell r="Q96" t="str">
            <v>Carolina Rodríguez Estupiñan</v>
          </cell>
          <cell r="R96" t="str">
            <v>N/A</v>
          </cell>
          <cell r="S96" t="str">
            <v>N/A</v>
          </cell>
          <cell r="T96" t="str">
            <v>N/A</v>
          </cell>
          <cell r="U96" t="str">
            <v>N/A</v>
          </cell>
          <cell r="V96" t="str">
            <v>N/A</v>
          </cell>
          <cell r="W96" t="str">
            <v>N/A</v>
          </cell>
          <cell r="X96" t="str">
            <v>SI</v>
          </cell>
          <cell r="Y96" t="str">
            <v>4</v>
          </cell>
          <cell r="Z96">
            <v>44985</v>
          </cell>
          <cell r="AA96">
            <v>45044</v>
          </cell>
          <cell r="AB96">
            <v>45776</v>
          </cell>
          <cell r="AC96" t="str">
            <v>-</v>
          </cell>
          <cell r="AD96" t="str">
            <v>N/A</v>
          </cell>
          <cell r="AE96" t="str">
            <v xml:space="preserve">El día 9 de Dcieicmbre de 2019 se adicionó el contrato por $33.013.271. El día 1 DE Octubre del 2021 se adicionó el contrato por $40.000.000.El día 22 de Octubre del 2021 se prórrogó el contrato por 2 meses. El día 22 de Octubre del 2021 se adicionó el contrato por $51.631.351. El día 24 de Diciembre del 2021 se prórrogó el contrato por 7 meses. El día 24 de Diciembre del 2021 se adicionó el contrato por $185.046.761. El día 7 de julio del 2022 se prórrogó el contrato por 4 meses y 15 días calendario. El día 7 de Julio del 2022 se adicionó el contrato por $96.113.698. </v>
          </cell>
          <cell r="AF96"/>
          <cell r="AG96">
            <v>0.85</v>
          </cell>
          <cell r="AH96">
            <v>0.8</v>
          </cell>
          <cell r="AI96">
            <v>0.8</v>
          </cell>
          <cell r="AJ96">
            <v>0.2</v>
          </cell>
        </row>
        <row r="97">
          <cell r="B97" t="str">
            <v>052</v>
          </cell>
          <cell r="C97" t="str">
            <v>Contratar la interventoría integral del contrato que se derive de adquirir el licenciamiento y prestar los servicios para la implementación de la plataforma para el Sistema Integrado Único de Gestión Judicial -SIUGJ- de la Rama Judicial de la República de Colombia.</v>
          </cell>
          <cell r="D97" t="str">
            <v>Interventoría</v>
          </cell>
          <cell r="E97">
            <v>44336</v>
          </cell>
          <cell r="F97">
            <v>44343</v>
          </cell>
          <cell r="G97">
            <v>431</v>
          </cell>
          <cell r="H97">
            <v>122</v>
          </cell>
          <cell r="I97">
            <v>44895</v>
          </cell>
          <cell r="J97" t="str">
            <v>CONCURSO DE MERITOS</v>
          </cell>
          <cell r="K97" t="str">
            <v>CONSORCIO Interventoría SGJ</v>
          </cell>
          <cell r="L97">
            <v>1419000000</v>
          </cell>
          <cell r="M97">
            <v>1824428572</v>
          </cell>
          <cell r="N97" t="str">
            <v>N/A</v>
          </cell>
          <cell r="O97" t="str">
            <v>Interna</v>
          </cell>
          <cell r="P97" t="str">
            <v>Grupo Proyectos Especiales de Tecnología</v>
          </cell>
          <cell r="Q97" t="str">
            <v>Carlos Andres Gómez Gómez</v>
          </cell>
          <cell r="R97" t="str">
            <v>N/A</v>
          </cell>
          <cell r="S97" t="str">
            <v>N/A</v>
          </cell>
          <cell r="T97" t="str">
            <v>N/A</v>
          </cell>
          <cell r="U97" t="str">
            <v>CONSORCIO</v>
          </cell>
          <cell r="V97" t="str">
            <v>CORPORACIÓN  EXCELENCIA  EN  LA  JUSTICIA y  CORTES   ASOCIADOS INVESTIGACIONES   ECONOMICAS   S.A.S.</v>
          </cell>
          <cell r="W97" t="str">
            <v>N/A</v>
          </cell>
          <cell r="X97" t="str">
            <v>SI</v>
          </cell>
          <cell r="Y97" t="str">
            <v>4</v>
          </cell>
          <cell r="Z97">
            <v>45015</v>
          </cell>
          <cell r="AA97">
            <v>45076</v>
          </cell>
          <cell r="AB97">
            <v>45808</v>
          </cell>
          <cell r="AC97" t="str">
            <v>-</v>
          </cell>
          <cell r="AD97" t="str">
            <v>N/A</v>
          </cell>
          <cell r="AE97" t="str">
            <v>30/06/2021 OTROSI/RENUNCIA AL ANTICIPO</v>
          </cell>
          <cell r="AF97"/>
          <cell r="AG97">
            <v>7.0000000000000007E-2</v>
          </cell>
          <cell r="AH97">
            <v>7.0000000000000007E-2</v>
          </cell>
          <cell r="AI97">
            <v>0</v>
          </cell>
          <cell r="AJ97">
            <v>0</v>
          </cell>
        </row>
        <row r="98">
          <cell r="B98" t="str">
            <v>053</v>
          </cell>
          <cell r="C98" t="str">
            <v>Ejercer la interventoría técnica, administrativa, jurídica, financiera, contable y ambiental al contrato para las obras de construcción de la sede de los despachos judiciales de Sogamoso – Boyacá.</v>
          </cell>
          <cell r="D98" t="str">
            <v>Interventoría</v>
          </cell>
          <cell r="E98">
            <v>44335</v>
          </cell>
          <cell r="F98">
            <v>44351</v>
          </cell>
          <cell r="G98">
            <v>485</v>
          </cell>
          <cell r="H98">
            <v>0</v>
          </cell>
          <cell r="I98">
            <v>44837</v>
          </cell>
          <cell r="J98" t="str">
            <v>CONCURSO DE MERITOS</v>
          </cell>
          <cell r="K98" t="str">
            <v>INTERCONSTRUCCIONES &amp; DISEÑO SAS</v>
          </cell>
          <cell r="L98">
            <v>1385500000</v>
          </cell>
          <cell r="M98">
            <v>1385500000</v>
          </cell>
          <cell r="N98" t="str">
            <v>N/A</v>
          </cell>
          <cell r="O98" t="str">
            <v>Interna</v>
          </cell>
          <cell r="P98" t="str">
            <v>Grupo Proyectos Especiales de Infraestructura</v>
          </cell>
          <cell r="Q98" t="str">
            <v>Carlos Gustavo Dueñas Torres</v>
          </cell>
          <cell r="R98" t="str">
            <v>N/A</v>
          </cell>
          <cell r="S98" t="str">
            <v>N/A</v>
          </cell>
          <cell r="T98" t="str">
            <v>N/A</v>
          </cell>
          <cell r="U98" t="str">
            <v>N/A</v>
          </cell>
          <cell r="V98" t="str">
            <v>N/A</v>
          </cell>
          <cell r="W98" t="str">
            <v>N/A</v>
          </cell>
          <cell r="X98" t="str">
            <v>SI</v>
          </cell>
          <cell r="Y98" t="str">
            <v>6</v>
          </cell>
          <cell r="Z98">
            <v>45019</v>
          </cell>
          <cell r="AA98">
            <v>45080</v>
          </cell>
          <cell r="AB98">
            <v>45812</v>
          </cell>
          <cell r="AC98" t="str">
            <v>-</v>
          </cell>
          <cell r="AD98" t="str">
            <v>N/A</v>
          </cell>
          <cell r="AE98" t="str">
            <v xml:space="preserve">El día 7 de junio del 2022 se prorrogó el contrato por 3 meses. </v>
          </cell>
          <cell r="AF98"/>
          <cell r="AG98">
            <v>0.6</v>
          </cell>
          <cell r="AH98">
            <v>0.24</v>
          </cell>
          <cell r="AI98">
            <v>0.7</v>
          </cell>
          <cell r="AJ98">
            <v>0.7</v>
          </cell>
        </row>
        <row r="99">
          <cell r="B99" t="str">
            <v>108</v>
          </cell>
          <cell r="C99" t="str">
            <v>Custodia y actualizar las carpetas de tarjetas profesionales de abogado</v>
          </cell>
          <cell r="D99" t="str">
            <v>Prestación de Servicios</v>
          </cell>
          <cell r="E99">
            <v>44454</v>
          </cell>
          <cell r="F99">
            <v>44454</v>
          </cell>
          <cell r="G99">
            <v>325</v>
          </cell>
          <cell r="H99">
            <v>116</v>
          </cell>
          <cell r="I99">
            <v>44895</v>
          </cell>
          <cell r="J99" t="str">
            <v>SELECCION ABREVIADA</v>
          </cell>
          <cell r="K99" t="str">
            <v>SKAPHE TECNOLOGIA SAS</v>
          </cell>
          <cell r="L99">
            <v>294736669.70999998</v>
          </cell>
          <cell r="M99">
            <v>322779131.84999996</v>
          </cell>
          <cell r="N99" t="str">
            <v>N/A</v>
          </cell>
          <cell r="O99" t="str">
            <v>Interna</v>
          </cell>
          <cell r="P99" t="str">
            <v>Administrativa</v>
          </cell>
          <cell r="Q99" t="str">
            <v>Elizabeth Romero Buitrago</v>
          </cell>
          <cell r="R99" t="str">
            <v>SI</v>
          </cell>
          <cell r="S99" t="str">
            <v>Universidad Nacional de Colombia</v>
          </cell>
          <cell r="T99" t="str">
            <v>223 de 2018</v>
          </cell>
          <cell r="U99" t="str">
            <v>UNION TEMPORAL</v>
          </cell>
          <cell r="V99" t="str">
            <v>INFOTIC SA, MICROHARD SAS, ORIGEN SOLUCIONES INFORMÁTICAS Y DE SOFTWARE SAS, CI PROCOEXPO SAS.</v>
          </cell>
          <cell r="W99" t="str">
            <v>N/A</v>
          </cell>
          <cell r="X99" t="str">
            <v>SI</v>
          </cell>
          <cell r="Y99" t="str">
            <v>4</v>
          </cell>
          <cell r="Z99">
            <v>45015</v>
          </cell>
          <cell r="AA99">
            <v>45076</v>
          </cell>
          <cell r="AB99">
            <v>45808</v>
          </cell>
          <cell r="AC99" t="str">
            <v>-</v>
          </cell>
          <cell r="AD99" t="str">
            <v>N/A</v>
          </cell>
          <cell r="AE99" t="str">
            <v xml:space="preserve">- 27/04/2020: se modifica la cláusula 2 "valor" del contrato. Se modifica el inciso primero de la cláusula 3 "forma de pago". 
- 29/09/2020: se adicionan cuatro incisos al numeral 2.2. "Mantenimiento Preventivo" del Anexo técnico del contrato. Se adicionan los parágrafos 5 y 6 en la cláusula 2 "valor" del contrato. </v>
          </cell>
          <cell r="AF99"/>
          <cell r="AG99">
            <v>0.95</v>
          </cell>
          <cell r="AH99">
            <v>0.89</v>
          </cell>
          <cell r="AI99">
            <v>0.57999999999999996</v>
          </cell>
          <cell r="AJ99">
            <v>0.55000000000000004</v>
          </cell>
        </row>
        <row r="100">
          <cell r="B100" t="str">
            <v>112</v>
          </cell>
          <cell r="C100" t="str">
            <v>Realizar las obras de mantenimiento de las cubiertas y terrazas del Palacio de Justicia Alfonso Reyes Echandía de Bogotá</v>
          </cell>
          <cell r="D100" t="str">
            <v>Obra Pública</v>
          </cell>
          <cell r="E100">
            <v>44445</v>
          </cell>
          <cell r="F100">
            <v>44445</v>
          </cell>
          <cell r="G100">
            <v>85</v>
          </cell>
          <cell r="H100">
            <v>249</v>
          </cell>
          <cell r="I100">
            <v>44779</v>
          </cell>
          <cell r="J100" t="str">
            <v>LICITACION PUBLICA</v>
          </cell>
          <cell r="K100" t="str">
            <v xml:space="preserve">UNION TEMPORAL ARE </v>
          </cell>
          <cell r="L100">
            <v>3942253035</v>
          </cell>
          <cell r="M100">
            <v>4522712024</v>
          </cell>
          <cell r="N100" t="str">
            <v>N/A</v>
          </cell>
          <cell r="O100" t="str">
            <v>Externa</v>
          </cell>
          <cell r="P100" t="str">
            <v>Administrativa</v>
          </cell>
          <cell r="Q100" t="str">
            <v>Pablo Enrique Huertas Porras</v>
          </cell>
          <cell r="R100" t="str">
            <v>N/A</v>
          </cell>
          <cell r="S100" t="str">
            <v>N/A</v>
          </cell>
          <cell r="T100" t="str">
            <v>N/A</v>
          </cell>
          <cell r="U100" t="str">
            <v>N/A</v>
          </cell>
          <cell r="V100" t="str">
            <v>N/A</v>
          </cell>
          <cell r="W100" t="str">
            <v>N/A</v>
          </cell>
          <cell r="X100" t="str">
            <v>N/A</v>
          </cell>
          <cell r="Y100" t="str">
            <v>N/A</v>
          </cell>
          <cell r="Z100" t="str">
            <v>N/A</v>
          </cell>
          <cell r="AA100" t="str">
            <v>N/A</v>
          </cell>
          <cell r="AB100" t="str">
            <v>N/A</v>
          </cell>
          <cell r="AC100" t="str">
            <v>N/A</v>
          </cell>
          <cell r="AD100" t="str">
            <v>N/A</v>
          </cell>
          <cell r="AE100" t="str">
            <v>Sin modificaciones.</v>
          </cell>
          <cell r="AF100"/>
          <cell r="AG100">
            <v>0.72</v>
          </cell>
          <cell r="AH100">
            <v>0.72</v>
          </cell>
          <cell r="AI100">
            <v>0.9</v>
          </cell>
          <cell r="AJ100">
            <v>0.68</v>
          </cell>
        </row>
        <row r="101">
          <cell r="B101" t="str">
            <v>121</v>
          </cell>
          <cell r="C101" t="str">
            <v>Adquirir e integrar equipos tecnológicos para la realización de audiencias; en particular, elementos de captura, procesamiento y reproduccion de audio y video y relacionados.</v>
          </cell>
          <cell r="D101" t="str">
            <v>Suministro</v>
          </cell>
          <cell r="E101">
            <v>44459</v>
          </cell>
          <cell r="F101">
            <v>44476</v>
          </cell>
          <cell r="G101">
            <v>181</v>
          </cell>
          <cell r="H101">
            <v>122</v>
          </cell>
          <cell r="I101">
            <v>44901</v>
          </cell>
          <cell r="J101" t="str">
            <v>SELECCION ABREVIADA</v>
          </cell>
          <cell r="K101" t="str">
            <v>AV DESIGN COLOMBIA SAS</v>
          </cell>
          <cell r="L101">
            <v>12969999863</v>
          </cell>
          <cell r="M101">
            <v>12969999863</v>
          </cell>
          <cell r="N101" t="str">
            <v>N/A</v>
          </cell>
          <cell r="O101" t="str">
            <v>Externa</v>
          </cell>
          <cell r="P101" t="str">
            <v>Informática</v>
          </cell>
          <cell r="Q101" t="str">
            <v>Carlos Fernando Galindo Castro</v>
          </cell>
          <cell r="R101" t="str">
            <v>N/A</v>
          </cell>
          <cell r="S101" t="str">
            <v>N/A</v>
          </cell>
          <cell r="T101" t="str">
            <v>N/A</v>
          </cell>
          <cell r="U101" t="str">
            <v>N/A</v>
          </cell>
          <cell r="V101" t="str">
            <v>N/A</v>
          </cell>
          <cell r="W101" t="str">
            <v>N/A</v>
          </cell>
          <cell r="X101" t="str">
            <v>N/A</v>
          </cell>
          <cell r="Y101" t="str">
            <v>N/A</v>
          </cell>
          <cell r="Z101" t="str">
            <v>N/A</v>
          </cell>
          <cell r="AA101" t="str">
            <v>N/A</v>
          </cell>
          <cell r="AB101" t="str">
            <v>N/A</v>
          </cell>
          <cell r="AC101" t="str">
            <v>N/A</v>
          </cell>
          <cell r="AD101" t="str">
            <v>N/A</v>
          </cell>
          <cell r="AE101" t="str">
            <v xml:space="preserve">No tiene modificaciones </v>
          </cell>
          <cell r="AF101"/>
          <cell r="AG101">
            <v>0.63</v>
          </cell>
          <cell r="AH101">
            <v>0.71</v>
          </cell>
          <cell r="AI101">
            <v>0.28999999999999998</v>
          </cell>
          <cell r="AJ101">
            <v>0.28999999999999998</v>
          </cell>
        </row>
        <row r="102">
          <cell r="B102" t="str">
            <v>132</v>
          </cell>
          <cell r="C102" t="str">
            <v xml:space="preserve">Realizar la interventoría integral al contrato de adquisición e integración de equipos tecnológicos para la realización de audiencias; en particular, elementos de captura, procesamiento y reproducción de audio y video y relacionados.
</v>
          </cell>
          <cell r="D102" t="str">
            <v>Interventoría</v>
          </cell>
          <cell r="E102">
            <v>44475</v>
          </cell>
          <cell r="F102">
            <v>44476</v>
          </cell>
          <cell r="G102">
            <v>303</v>
          </cell>
          <cell r="H102">
            <v>0</v>
          </cell>
          <cell r="I102">
            <v>44779</v>
          </cell>
          <cell r="J102" t="str">
            <v>CONCURSO DE MERITOS</v>
          </cell>
          <cell r="K102" t="str">
            <v>CONSORCIO TECNOLOGIA 2021</v>
          </cell>
          <cell r="L102">
            <v>649180700</v>
          </cell>
          <cell r="M102">
            <v>649180700</v>
          </cell>
          <cell r="N102" t="str">
            <v>N/A</v>
          </cell>
          <cell r="O102" t="str">
            <v>Interna</v>
          </cell>
          <cell r="P102" t="str">
            <v>Informática</v>
          </cell>
          <cell r="Q102" t="str">
            <v>Carlos Fernando Galindo Castro</v>
          </cell>
          <cell r="R102" t="str">
            <v>N/A</v>
          </cell>
          <cell r="S102" t="str">
            <v>N/A</v>
          </cell>
          <cell r="T102" t="str">
            <v>N/A</v>
          </cell>
          <cell r="U102" t="str">
            <v>N/A</v>
          </cell>
          <cell r="V102" t="str">
            <v>N/A</v>
          </cell>
          <cell r="W102" t="str">
            <v>N/A</v>
          </cell>
          <cell r="X102" t="str">
            <v>N/A</v>
          </cell>
          <cell r="Y102" t="str">
            <v>N/A</v>
          </cell>
          <cell r="Z102" t="str">
            <v>N/A</v>
          </cell>
          <cell r="AA102" t="str">
            <v>N/A</v>
          </cell>
          <cell r="AB102" t="str">
            <v>N/A</v>
          </cell>
          <cell r="AC102" t="str">
            <v>N/A</v>
          </cell>
          <cell r="AD102" t="str">
            <v>N/A</v>
          </cell>
          <cell r="AE102" t="str">
            <v>Sin modificaciones.</v>
          </cell>
          <cell r="AF102"/>
          <cell r="AG102">
            <v>0.75</v>
          </cell>
          <cell r="AH102">
            <v>0.75</v>
          </cell>
          <cell r="AI102">
            <v>0.26</v>
          </cell>
          <cell r="AJ102">
            <v>0.26</v>
          </cell>
        </row>
        <row r="103">
          <cell r="B103" t="str">
            <v>139</v>
          </cell>
          <cell r="C103" t="str">
            <v>Interventoría técnica, ambiental, administrativa, jurídica, financiera y contable al mantenimiento de cubiertas y terrazas del palacio de justicia “Alfonso Reyes Echandia” de Bogotá.</v>
          </cell>
          <cell r="D103" t="str">
            <v>Interventoría</v>
          </cell>
          <cell r="E103">
            <v>44490</v>
          </cell>
          <cell r="F103">
            <v>44490</v>
          </cell>
          <cell r="G103">
            <v>68</v>
          </cell>
          <cell r="H103">
            <v>222</v>
          </cell>
          <cell r="I103">
            <v>44779</v>
          </cell>
          <cell r="J103" t="str">
            <v>CONCURSO DE MERITOS</v>
          </cell>
          <cell r="K103" t="str">
            <v>CONSORCIO INTER CSJ 2021</v>
          </cell>
          <cell r="L103">
            <v>366043000</v>
          </cell>
          <cell r="M103">
            <v>419939324</v>
          </cell>
          <cell r="N103" t="str">
            <v>N/A</v>
          </cell>
          <cell r="O103" t="str">
            <v>Interna</v>
          </cell>
          <cell r="P103" t="str">
            <v>Administrativa</v>
          </cell>
          <cell r="Q103" t="str">
            <v>Daniel Merchan Cepeda</v>
          </cell>
          <cell r="R103" t="str">
            <v>N/A</v>
          </cell>
          <cell r="S103" t="str">
            <v>N/A</v>
          </cell>
          <cell r="T103" t="str">
            <v>N/A</v>
          </cell>
          <cell r="U103" t="str">
            <v>N/A</v>
          </cell>
          <cell r="V103" t="str">
            <v>N/A</v>
          </cell>
          <cell r="W103" t="str">
            <v>N/A</v>
          </cell>
          <cell r="X103" t="str">
            <v>SI</v>
          </cell>
          <cell r="Y103" t="str">
            <v>4</v>
          </cell>
          <cell r="Z103">
            <v>44901</v>
          </cell>
          <cell r="AA103">
            <v>44963</v>
          </cell>
          <cell r="AB103">
            <v>45695</v>
          </cell>
          <cell r="AC103" t="str">
            <v>-</v>
          </cell>
          <cell r="AD103" t="str">
            <v>N/A</v>
          </cell>
          <cell r="AE103" t="str">
            <v xml:space="preserve">El día 12 de Agosto del 2021 se prorrogó el contrato por 2 meses. El día 12 de Agosto del 2021 se adicionó el contrato por $47.351.506. El día 28 de Diciembre del 2021 se prórrogó el contrato por 7 meses. El día 28 de Diciembre del 2021 se adicionó el contrato por $204.387.350. El día 27 de Julio del 2022 se prórrogó el contrato por 4 meses. El día 27 de Julio del 2022 se adicionó el contrato por $83.391.680. </v>
          </cell>
          <cell r="AF103"/>
          <cell r="AG103">
            <v>0.72</v>
          </cell>
          <cell r="AH103">
            <v>0.72</v>
          </cell>
          <cell r="AI103">
            <v>0.9</v>
          </cell>
          <cell r="AJ103">
            <v>0.68</v>
          </cell>
        </row>
        <row r="104">
          <cell r="B104" t="str">
            <v>145</v>
          </cell>
          <cell r="C104" t="str">
            <v>Suministro tiquetes aéreos nacionales e internacionales para la Rama Judicial.</v>
          </cell>
          <cell r="D104" t="str">
            <v>Suministro</v>
          </cell>
          <cell r="E104">
            <v>44494</v>
          </cell>
          <cell r="F104">
            <v>44503</v>
          </cell>
          <cell r="G104">
            <v>269</v>
          </cell>
          <cell r="H104">
            <v>124</v>
          </cell>
          <cell r="I104">
            <v>44895</v>
          </cell>
          <cell r="J104" t="str">
            <v>CONCURSO DE MERITOS</v>
          </cell>
          <cell r="K104" t="str">
            <v>VIAJA POR EL MUNDO WEB / NICKISIX 360 S A S</v>
          </cell>
          <cell r="L104">
            <v>608296800</v>
          </cell>
          <cell r="M104">
            <v>897524000</v>
          </cell>
          <cell r="N104" t="str">
            <v>N/A</v>
          </cell>
          <cell r="O104" t="str">
            <v>Interna</v>
          </cell>
          <cell r="P104" t="str">
            <v>Administrativa</v>
          </cell>
          <cell r="Q104" t="str">
            <v>Juan de Jesús Hernandez</v>
          </cell>
          <cell r="R104" t="str">
            <v>SI</v>
          </cell>
          <cell r="S104" t="str">
            <v>ELSA TORRES ARENALES</v>
          </cell>
          <cell r="T104" t="str">
            <v>241 DE 2018</v>
          </cell>
          <cell r="U104" t="str">
            <v>CONSORCIO</v>
          </cell>
          <cell r="V104" t="str">
            <v>NESTOR ORLANDO MIRANDA- CARLOS HOMERO TORRES</v>
          </cell>
          <cell r="W104" t="str">
            <v>NO</v>
          </cell>
          <cell r="X104" t="str">
            <v>SI</v>
          </cell>
          <cell r="Y104" t="str">
            <v>6</v>
          </cell>
          <cell r="Z104">
            <v>45076</v>
          </cell>
          <cell r="AA104">
            <v>45137</v>
          </cell>
          <cell r="AB104">
            <v>45869</v>
          </cell>
          <cell r="AC104" t="str">
            <v>-</v>
          </cell>
          <cell r="AD104" t="str">
            <v>N/A</v>
          </cell>
          <cell r="AE104" t="str">
            <v xml:space="preserve">El día 31 de Octubre del 2019 se prorrogó el contrato por 1 mes y 23 días. El día 23 de Diciembre del 2019 se prorrogó el contrato por 3 meses y 8 días. El día 29 de Septiembre del 2020 se prorrogó el contrato por 2 meses y 27 días. El día 29 de Septiembre del 2020  se adicionó el contrato por $1.547.664.986 El día 9 de Febrero del 2021 se prorrogó el contrato por 4 meses El día 7 de Diciembre del 2021 se prorrogó el contrato por 2 meses.El día 7 de Febrero del 2022 se prórrogó el contrato por 40 días habiles. </v>
          </cell>
          <cell r="AF104"/>
          <cell r="AG104">
            <v>0.77</v>
          </cell>
          <cell r="AH104">
            <v>0.77</v>
          </cell>
          <cell r="AI104">
            <v>0.52</v>
          </cell>
          <cell r="AJ104">
            <v>0.52</v>
          </cell>
        </row>
        <row r="105">
          <cell r="B105" t="str">
            <v>148</v>
          </cell>
          <cell r="C105" t="str">
            <v>Prestar los servicios para diagnosticar el estado actual del gobierno gestión de la t&amp;i, proponer un modelo de gobierno de ti para la nación Consejo Superior de la Judicatura, que este alineado con su estrategia.</v>
          </cell>
          <cell r="D105" t="str">
            <v>Consultoría</v>
          </cell>
          <cell r="E105">
            <v>44497</v>
          </cell>
          <cell r="F105">
            <v>44497</v>
          </cell>
          <cell r="G105">
            <v>276</v>
          </cell>
          <cell r="H105">
            <v>0</v>
          </cell>
          <cell r="I105">
            <v>44773</v>
          </cell>
          <cell r="J105" t="str">
            <v>CONCURSO DE MERITOS</v>
          </cell>
          <cell r="K105" t="str">
            <v xml:space="preserve">LEVEL COLOMBIA S A S </v>
          </cell>
          <cell r="L105">
            <v>1800000000</v>
          </cell>
          <cell r="M105">
            <v>1800000000</v>
          </cell>
          <cell r="N105" t="str">
            <v>N/A</v>
          </cell>
          <cell r="O105" t="str">
            <v>Interna</v>
          </cell>
          <cell r="P105" t="str">
            <v>Grupo Proyectos Especiales de Tecnología</v>
          </cell>
          <cell r="Q105" t="str">
            <v>Carlos Andres Gómez Gómez</v>
          </cell>
          <cell r="R105" t="str">
            <v>N/A</v>
          </cell>
          <cell r="S105" t="str">
            <v>N/A</v>
          </cell>
          <cell r="T105" t="str">
            <v>N/A</v>
          </cell>
          <cell r="U105" t="str">
            <v>N/A</v>
          </cell>
          <cell r="V105" t="str">
            <v>N/A</v>
          </cell>
          <cell r="W105" t="str">
            <v>N/A</v>
          </cell>
          <cell r="X105" t="str">
            <v>N/A</v>
          </cell>
          <cell r="Y105" t="str">
            <v>N/A</v>
          </cell>
          <cell r="Z105" t="str">
            <v>N/A</v>
          </cell>
          <cell r="AA105" t="str">
            <v>N/A</v>
          </cell>
          <cell r="AB105" t="str">
            <v>N/A</v>
          </cell>
          <cell r="AC105" t="str">
            <v>N/A</v>
          </cell>
          <cell r="AD105" t="str">
            <v>N/A</v>
          </cell>
          <cell r="AE105" t="str">
            <v>Sin modificaciones.</v>
          </cell>
          <cell r="AF105"/>
          <cell r="AG105">
            <v>0.76</v>
          </cell>
          <cell r="AH105">
            <v>0.71</v>
          </cell>
          <cell r="AI105">
            <v>0.75</v>
          </cell>
          <cell r="AJ105">
            <v>0.75</v>
          </cell>
        </row>
        <row r="106">
          <cell r="B106" t="str">
            <v>153</v>
          </cell>
          <cell r="C106" t="str">
            <v>Adquirir el análisis, diseño y la herramienta para implementar la capacidad para la interoperabilidad e integración de servicios para la Rama Judicial</v>
          </cell>
          <cell r="D106" t="str">
            <v>Obra Pública</v>
          </cell>
          <cell r="E106">
            <v>44509</v>
          </cell>
          <cell r="F106">
            <v>44510</v>
          </cell>
          <cell r="G106">
            <v>270</v>
          </cell>
          <cell r="H106">
            <v>101</v>
          </cell>
          <cell r="I106">
            <v>44882</v>
          </cell>
          <cell r="J106" t="str">
            <v>LICITACION PUBLICA</v>
          </cell>
          <cell r="K106" t="str">
            <v>CONSORCIO ARQUITECTOS 2021</v>
          </cell>
          <cell r="L106">
            <v>9823063766</v>
          </cell>
          <cell r="M106">
            <v>9823063766</v>
          </cell>
          <cell r="N106" t="str">
            <v>N/A</v>
          </cell>
          <cell r="O106" t="str">
            <v>Externa</v>
          </cell>
          <cell r="P106" t="str">
            <v>Grupo Proyectos Especiales de Infraestructura</v>
          </cell>
          <cell r="Q106" t="str">
            <v>Jorge Enrique Hernandez</v>
          </cell>
          <cell r="R106" t="str">
            <v>N/A</v>
          </cell>
          <cell r="S106" t="str">
            <v>N/A</v>
          </cell>
          <cell r="T106" t="str">
            <v>N/A</v>
          </cell>
          <cell r="U106" t="str">
            <v>N/A</v>
          </cell>
          <cell r="V106" t="str">
            <v>N/A</v>
          </cell>
          <cell r="W106" t="str">
            <v>N/A</v>
          </cell>
          <cell r="X106" t="str">
            <v>SI</v>
          </cell>
          <cell r="Y106" t="str">
            <v>6</v>
          </cell>
          <cell r="Z106">
            <v>45063</v>
          </cell>
          <cell r="AA106">
            <v>45124</v>
          </cell>
          <cell r="AB106">
            <v>45856</v>
          </cell>
          <cell r="AC106" t="str">
            <v>-</v>
          </cell>
          <cell r="AD106" t="str">
            <v>N/A</v>
          </cell>
          <cell r="AE106" t="str">
            <v>El 29 de julio de 2022 se adicionó por $547.792.810,88 y se porrogó 4 meses del 01/08/2022 al 30/11/2022</v>
          </cell>
          <cell r="AF106"/>
          <cell r="AG106">
            <v>0.33</v>
          </cell>
          <cell r="AH106">
            <v>0.13</v>
          </cell>
          <cell r="AI106">
            <v>0.33</v>
          </cell>
          <cell r="AJ106">
            <v>0.09</v>
          </cell>
        </row>
        <row r="107">
          <cell r="B107" t="str">
            <v>164</v>
          </cell>
          <cell r="C107" t="str">
            <v>Adquirir el análisis, diseño y la herramienta para implementar la capacidad para la interoperabilidad e integración de servicios para la Rama Judicial.</v>
          </cell>
          <cell r="D107" t="str">
            <v>Prestación de Servicios</v>
          </cell>
          <cell r="E107">
            <v>44519</v>
          </cell>
          <cell r="F107">
            <v>44530</v>
          </cell>
          <cell r="G107">
            <v>244</v>
          </cell>
          <cell r="H107">
            <v>92</v>
          </cell>
          <cell r="I107">
            <v>44865</v>
          </cell>
          <cell r="J107" t="str">
            <v>CONCURSO DE MERITOS</v>
          </cell>
          <cell r="K107" t="str">
            <v>SOAIN SOFTWARE ASSOCIATES SAS</v>
          </cell>
          <cell r="L107">
            <v>1669000000</v>
          </cell>
          <cell r="M107">
            <v>1669000000</v>
          </cell>
          <cell r="N107" t="str">
            <v>N/A</v>
          </cell>
          <cell r="O107" t="str">
            <v>Interna</v>
          </cell>
          <cell r="P107" t="str">
            <v>Grupo Proyectos Especiales de Tecnología</v>
          </cell>
          <cell r="Q107" t="str">
            <v>Carlos Andres Gómez Gómez</v>
          </cell>
          <cell r="R107" t="str">
            <v>N/A</v>
          </cell>
          <cell r="S107" t="str">
            <v>N/A</v>
          </cell>
          <cell r="T107" t="str">
            <v>N/A</v>
          </cell>
          <cell r="U107" t="str">
            <v>N/A</v>
          </cell>
          <cell r="V107" t="str">
            <v>N/A</v>
          </cell>
          <cell r="W107" t="str">
            <v>N/A</v>
          </cell>
          <cell r="X107" t="str">
            <v>SI</v>
          </cell>
          <cell r="Y107" t="str">
            <v>6</v>
          </cell>
          <cell r="Z107">
            <v>45046</v>
          </cell>
          <cell r="AA107">
            <v>45107</v>
          </cell>
          <cell r="AB107">
            <v>45839</v>
          </cell>
          <cell r="AC107" t="str">
            <v>-</v>
          </cell>
          <cell r="AD107" t="str">
            <v>N/A</v>
          </cell>
          <cell r="AE107" t="str">
            <v>Sin modificaciones.</v>
          </cell>
          <cell r="AF107"/>
          <cell r="AG107">
            <v>0.47</v>
          </cell>
          <cell r="AH107">
            <v>0.47</v>
          </cell>
          <cell r="AI107">
            <v>1</v>
          </cell>
          <cell r="AJ107">
            <v>1</v>
          </cell>
        </row>
        <row r="108">
          <cell r="B108" t="str">
            <v>166</v>
          </cell>
          <cell r="C108" t="str">
            <v>Contratar los servicios especializados en seguridad de la información para la actualización, implementación y puesta en marcha del sistema de gestión seguridad de la información para la Rama Judicial, estableciendo el gobierno, las políticas, controles, procesos y procedimientos de seguridad en coordinación con los grupos internos de la rama judicial.</v>
          </cell>
          <cell r="D108" t="str">
            <v>Prestación de Servicios</v>
          </cell>
          <cell r="E108">
            <v>44522</v>
          </cell>
          <cell r="F108">
            <v>44539</v>
          </cell>
          <cell r="G108">
            <v>238</v>
          </cell>
          <cell r="H108">
            <v>150</v>
          </cell>
          <cell r="I108">
            <v>44926</v>
          </cell>
          <cell r="J108" t="str">
            <v>CONCURSO DE MERITOS</v>
          </cell>
          <cell r="K108" t="str">
            <v>UNION TEMPORAL CSJ SGSI CIBERSEGURIDAD</v>
          </cell>
          <cell r="L108">
            <v>6775503060</v>
          </cell>
          <cell r="M108">
            <v>9174360395</v>
          </cell>
          <cell r="N108" t="str">
            <v>N/A</v>
          </cell>
          <cell r="O108" t="str">
            <v>Interna</v>
          </cell>
          <cell r="P108" t="str">
            <v>Administrativa</v>
          </cell>
          <cell r="Q108" t="str">
            <v>Carlos Andres Gómez Gómez</v>
          </cell>
          <cell r="R108" t="str">
            <v>N/A</v>
          </cell>
          <cell r="S108" t="str">
            <v>N/A</v>
          </cell>
          <cell r="T108" t="str">
            <v>N/A</v>
          </cell>
          <cell r="U108" t="str">
            <v>UNION TEMPORAL</v>
          </cell>
          <cell r="V108" t="str">
            <v xml:space="preserve">LA PREVISORA  SA / ALLIANZ SEGUROS S.A / CHUBB SEGUROS SA / MAPFRE SEGUROS GENERALES SA / AXA COLPATRIA SEGUROS SA / SURAMERICANA SEGUROS DE VIDA </v>
          </cell>
          <cell r="W108" t="str">
            <v>N/A</v>
          </cell>
          <cell r="X108" t="str">
            <v>SI</v>
          </cell>
          <cell r="Y108" t="str">
            <v>4</v>
          </cell>
          <cell r="Z108">
            <v>45046</v>
          </cell>
          <cell r="AA108">
            <v>45107</v>
          </cell>
          <cell r="AB108">
            <v>45839</v>
          </cell>
          <cell r="AC108" t="str">
            <v>-</v>
          </cell>
          <cell r="AD108" t="str">
            <v>N/A</v>
          </cell>
          <cell r="AE108" t="str">
            <v>El 15/10/2021 se prorrogo el contrato por 365 días hasta el 31/10/2022 y se adiciono por valor de $21.498.190.494</v>
          </cell>
          <cell r="AF108"/>
          <cell r="AG108">
            <v>0</v>
          </cell>
          <cell r="AH108">
            <v>0</v>
          </cell>
          <cell r="AI108">
            <v>0</v>
          </cell>
          <cell r="AJ108">
            <v>0</v>
          </cell>
        </row>
        <row r="109">
          <cell r="B109" t="str">
            <v>169</v>
          </cell>
          <cell r="C109" t="str">
            <v>Conceder por parte del arrendador al arrendatario el uso y goce del piso 9 de la torre b del centro comercial y financiero av. chile, ubicado en carrera 10 no. 72-33 de la ciudad de Bogotá con un área total de 572 m2.</v>
          </cell>
          <cell r="D109" t="str">
            <v>Arrendamiento</v>
          </cell>
          <cell r="E109">
            <v>44522</v>
          </cell>
          <cell r="F109">
            <v>44533</v>
          </cell>
          <cell r="G109">
            <v>242</v>
          </cell>
          <cell r="H109">
            <v>121</v>
          </cell>
          <cell r="I109">
            <v>44895</v>
          </cell>
          <cell r="J109" t="str">
            <v>CONTRATACION DIRECTA</v>
          </cell>
          <cell r="K109" t="str">
            <v>HABITAT PROMOTORA INMOBILIARIA SAS</v>
          </cell>
          <cell r="L109">
            <v>234981353</v>
          </cell>
          <cell r="M109" t="str">
            <v>$329.895.389</v>
          </cell>
          <cell r="N109" t="str">
            <v>N/A</v>
          </cell>
          <cell r="O109" t="str">
            <v>Interna</v>
          </cell>
          <cell r="P109" t="str">
            <v>Administrativa</v>
          </cell>
          <cell r="Q109" t="str">
            <v>Juan de Jesús Hernandez</v>
          </cell>
          <cell r="R109" t="str">
            <v>N/A</v>
          </cell>
          <cell r="S109" t="str">
            <v>N/A</v>
          </cell>
          <cell r="T109" t="str">
            <v>N/A</v>
          </cell>
          <cell r="U109" t="str">
            <v>N/A</v>
          </cell>
          <cell r="V109" t="str">
            <v>N/A</v>
          </cell>
          <cell r="W109" t="str">
            <v>N/A</v>
          </cell>
          <cell r="X109" t="str">
            <v>SI</v>
          </cell>
          <cell r="Y109" t="str">
            <v>4</v>
          </cell>
          <cell r="Z109">
            <v>45015</v>
          </cell>
          <cell r="AA109">
            <v>45076</v>
          </cell>
          <cell r="AB109">
            <v>45808</v>
          </cell>
          <cell r="AC109" t="str">
            <v>-</v>
          </cell>
          <cell r="AD109" t="str">
            <v>N/A</v>
          </cell>
          <cell r="AE109" t="str">
            <v xml:space="preserve">El día 30 de Junio del 2022 se prorrogó el contrato por 5 meses. El día 30 de Junio del 2022 se adicionó el contrato por $1.965.780.338,50. </v>
          </cell>
          <cell r="AF109"/>
          <cell r="AG109">
            <v>0.75</v>
          </cell>
          <cell r="AH109">
            <v>0.75</v>
          </cell>
          <cell r="AI109">
            <v>0.75</v>
          </cell>
          <cell r="AJ109">
            <v>0.75</v>
          </cell>
        </row>
        <row r="110">
          <cell r="B110" t="str">
            <v>170</v>
          </cell>
          <cell r="C110" t="str">
            <v>Adquirir – contratar el diseño e implementación del sistema de gestión de la continuidad del negocio (sgcn / bcp) y el plan de recuperación ante desastres (drp)1, alineada a la estrategia de gobierno digital de Min Tic, y suministrar (proveer) una herramienta para soportar el sgcn conforme a las necesidades de la entidad y a las buenas prácticas vigentes, basado en las recomendaciones y estándares internacionales (iso 223012).</v>
          </cell>
          <cell r="D110" t="str">
            <v>Consultoría</v>
          </cell>
          <cell r="E110">
            <v>44522</v>
          </cell>
          <cell r="F110">
            <v>44525</v>
          </cell>
          <cell r="G110">
            <v>250</v>
          </cell>
          <cell r="H110">
            <v>60</v>
          </cell>
          <cell r="I110">
            <v>44834</v>
          </cell>
          <cell r="J110" t="str">
            <v>CONCURSO DE MERITOS</v>
          </cell>
          <cell r="K110" t="str">
            <v>LOCKNET S A</v>
          </cell>
          <cell r="L110">
            <v>1920000000</v>
          </cell>
          <cell r="M110">
            <v>1920000000</v>
          </cell>
          <cell r="N110" t="str">
            <v>N/A</v>
          </cell>
          <cell r="O110" t="str">
            <v>Interna</v>
          </cell>
          <cell r="P110" t="str">
            <v>Administrativa</v>
          </cell>
          <cell r="Q110" t="str">
            <v>Carlos Andres Gómez Gómez</v>
          </cell>
          <cell r="R110" t="str">
            <v>N/A</v>
          </cell>
          <cell r="S110" t="str">
            <v>N/A</v>
          </cell>
          <cell r="T110" t="str">
            <v>N/A</v>
          </cell>
          <cell r="U110" t="str">
            <v>UNION TEMPORAL</v>
          </cell>
          <cell r="V110" t="str">
            <v>SOPORTE LOGICO LTDA. - PCT LTDA</v>
          </cell>
          <cell r="W110" t="str">
            <v>N/A</v>
          </cell>
          <cell r="X110" t="str">
            <v>SI</v>
          </cell>
          <cell r="Y110" t="str">
            <v>4</v>
          </cell>
          <cell r="Z110">
            <v>44956</v>
          </cell>
          <cell r="AA110">
            <v>45015</v>
          </cell>
          <cell r="AB110">
            <v>45747</v>
          </cell>
          <cell r="AC110" t="str">
            <v>-</v>
          </cell>
          <cell r="AD110" t="str">
            <v>N/A</v>
          </cell>
          <cell r="AE110" t="str">
            <v>El 24/12/2020 se prorrogo el contrato hasta el 28/02/2021, El 19/02/2021 se prorrogó en 2 meses  hasta el 30/04/2021. El 28/04/2021 se prorrog el contrato en 2 meses hasta el 30/06/2021. El 28/06/2021 se prorroga el contrato en 5 meses hasta el 30/1/2021. El 11/08/2021 se efectua cambio de Supervisor por el Ing. Carlos Andres Gomez. el 29/11/2021 se prorroga 20 días calendario hasta el 20/12/2021, se cambia forma de pago y se adiciona obligación especifica que no genera costo adicional. El 20/12/2021 se prorroga 5 meses y 11 días hasta el 31/05/2022, El 31/05/2022 se prorroga 5 meses hasta el 31/10/2022.</v>
          </cell>
          <cell r="AF110"/>
          <cell r="AG110">
            <v>0</v>
          </cell>
          <cell r="AH110">
            <v>0</v>
          </cell>
          <cell r="AI110">
            <v>0</v>
          </cell>
          <cell r="AJ110">
            <v>0</v>
          </cell>
        </row>
        <row r="111">
          <cell r="B111" t="str">
            <v>171</v>
          </cell>
          <cell r="C111" t="str">
            <v>Conceder por parte del arrendador al arrendatario el uso y goce de los pisos 3 al 9 del edificio Casur, inmueble ubicado en la carrera 7 no 12b 27 de la ciudad de Bogotá con un área total de 5091,30 m2.</v>
          </cell>
          <cell r="D111" t="str">
            <v>Arrendamiento</v>
          </cell>
          <cell r="E111">
            <v>44529</v>
          </cell>
          <cell r="F111">
            <v>44531</v>
          </cell>
          <cell r="G111">
            <v>243</v>
          </cell>
          <cell r="H111">
            <v>122</v>
          </cell>
          <cell r="I111">
            <v>44895</v>
          </cell>
          <cell r="J111" t="str">
            <v>CONTRATACION DIRECTA</v>
          </cell>
          <cell r="K111" t="str">
            <v xml:space="preserve">CAJA DE SUELDOS DE RETIRO DE LA POLICIA NACIONAL </v>
          </cell>
          <cell r="L111" t="str">
            <v>1.095.585.621.70</v>
          </cell>
          <cell r="M111">
            <v>1643378432.5799999</v>
          </cell>
          <cell r="N111" t="str">
            <v>N/A</v>
          </cell>
          <cell r="O111" t="str">
            <v>Interna</v>
          </cell>
          <cell r="P111" t="str">
            <v>Administrativa</v>
          </cell>
          <cell r="Q111" t="str">
            <v>Sergio Luis Duarte Lobo</v>
          </cell>
          <cell r="R111" t="str">
            <v>N/A</v>
          </cell>
          <cell r="S111" t="str">
            <v>N/A</v>
          </cell>
          <cell r="T111" t="str">
            <v>N/A</v>
          </cell>
          <cell r="U111" t="str">
            <v>N/A</v>
          </cell>
          <cell r="V111" t="str">
            <v>N/A</v>
          </cell>
          <cell r="W111" t="str">
            <v>N/A</v>
          </cell>
          <cell r="X111" t="str">
            <v>N/A</v>
          </cell>
          <cell r="Y111" t="str">
            <v>N/A</v>
          </cell>
          <cell r="Z111" t="str">
            <v>N/A</v>
          </cell>
          <cell r="AA111" t="str">
            <v>N/A</v>
          </cell>
          <cell r="AB111" t="str">
            <v>N/A</v>
          </cell>
          <cell r="AC111" t="str">
            <v>N/A</v>
          </cell>
          <cell r="AD111" t="str">
            <v>N/A</v>
          </cell>
          <cell r="AE111" t="str">
            <v xml:space="preserve">El 22/10/2021 se prorrogó el contrato por dos años y se cambio al supervisor. </v>
          </cell>
          <cell r="AF111"/>
          <cell r="AG111">
            <v>0.75</v>
          </cell>
          <cell r="AH111">
            <v>0.75</v>
          </cell>
          <cell r="AI111">
            <v>0.67</v>
          </cell>
          <cell r="AJ111">
            <v>0.67</v>
          </cell>
        </row>
        <row r="112">
          <cell r="B112" t="str">
            <v>175</v>
          </cell>
          <cell r="C112" t="str">
            <v xml:space="preserve">Conceder por parte del arrendador al arrendatario el uso y goce del inmueble ubicado en la calle 18 a no 62-49 de la ciudad de Bogotá. 
Parágrafo: el inmueble objeto del contrato se identifica con la matrícula inmobiliaria no. 50c-970297 de la oficina de registro de instrumentos públicos de Bogotá, código catastral aaa0074sucn y la dirección catastral cll 18a 62 49, según certificado de tradición y libertad.
</v>
          </cell>
          <cell r="D112" t="str">
            <v>Arrendamiento</v>
          </cell>
          <cell r="E112">
            <v>44529</v>
          </cell>
          <cell r="F112">
            <v>44530</v>
          </cell>
          <cell r="G112">
            <v>243</v>
          </cell>
          <cell r="H112">
            <v>123</v>
          </cell>
          <cell r="I112">
            <v>44895</v>
          </cell>
          <cell r="J112" t="str">
            <v>CONTRATACION DIRECTA</v>
          </cell>
          <cell r="K112" t="str">
            <v>MANUEL ANTONIO PIÑEROS  BOHORQUEZ</v>
          </cell>
          <cell r="L112">
            <v>361760000</v>
          </cell>
          <cell r="M112">
            <v>551856137</v>
          </cell>
          <cell r="N112" t="str">
            <v>N/A</v>
          </cell>
          <cell r="O112" t="str">
            <v>Interna</v>
          </cell>
          <cell r="P112" t="str">
            <v>Administrativa</v>
          </cell>
          <cell r="Q112" t="str">
            <v>Carlos David Sarmiento Córtes</v>
          </cell>
          <cell r="R112" t="str">
            <v>SI</v>
          </cell>
          <cell r="S112" t="str">
            <v>CONSORCIO MORAM</v>
          </cell>
          <cell r="T112" t="str">
            <v>224 DE 2019</v>
          </cell>
          <cell r="U112" t="str">
            <v>N/A</v>
          </cell>
          <cell r="V112" t="str">
            <v>N/A</v>
          </cell>
          <cell r="W112" t="str">
            <v>N/A</v>
          </cell>
          <cell r="X112" t="str">
            <v>SI</v>
          </cell>
          <cell r="Y112" t="str">
            <v>12</v>
          </cell>
          <cell r="Z112">
            <v>45260</v>
          </cell>
          <cell r="AA112">
            <v>45321</v>
          </cell>
          <cell r="AB112">
            <v>46053</v>
          </cell>
          <cell r="AC112" t="str">
            <v>-</v>
          </cell>
          <cell r="AD112" t="str">
            <v>N/A</v>
          </cell>
          <cell r="AE112" t="str">
            <v>- El 24/04/2020 se suscribió la suspensión del contrato, a partir del 25 de marzo hasta el 13 de abril de 2020 o hasta que se superen las causas que la originaron. - El 16/07/2020 se suscribio el reinicio del contrato. - El 5/08/2020 se suscribió la aclaración de la fecha de terminación del contrato, para lo cual se indicó que el plazo de ejecución terminaría el 5 de marzo de 2021. - El 4/03/2021 se prorrogó el contrato en un (1) mes, a partir del 6 de marzo de 2021 hasta el 5 de abril de 2021. El 26/03/2021 se suspendió el contrato. El 14/07/2021 se reinicio el contrato. - El 19/07/2021 se adiciono el Contrato en $ 171.372.834 y se prorrogó en 60 días calendario a partir del 25 de julio de 2021 hasta el 22 de septiembre de 2021. El 15/09/2021 se suspendió el contrato. El 14/12/2021 se reinicio el contrato. - El 16/12/2021 se adicionó el Contrato en $153.734.794 y se prorrogó por diez (10) días a partir del 22 de diciembre de 2021 hasta el 31 de diciembre de 2021. - El 28/12/2021 se suspendió el contrato para cumplir con los requerimientos técnicos dispuestos por el RETIE Y RETILAB, los tiempos establecidos por la empresa certificadora para obtención de dichos certificados y los tiempos que se toma la empresa prestadora del servicio de energía en la zona AFINIA, para el proceso de energización. Actualmente el contrato se encuentra suspendido.AE38</v>
          </cell>
          <cell r="AF112" t="str">
            <v xml:space="preserve">SUSPENDIDO </v>
          </cell>
          <cell r="AG112">
            <v>0.74</v>
          </cell>
          <cell r="AH112">
            <v>0.74</v>
          </cell>
          <cell r="AI112">
            <v>0.74</v>
          </cell>
          <cell r="AJ112">
            <v>0.74</v>
          </cell>
        </row>
        <row r="113">
          <cell r="B113" t="str">
            <v>179</v>
          </cell>
          <cell r="C113" t="str">
            <v>Ejecutar la fase ii adecuaciones del edificio de la calle 72 n° 7-96 de la ciudad de Bogotá.</v>
          </cell>
          <cell r="D113" t="str">
            <v>Obra Pública</v>
          </cell>
          <cell r="E113">
            <v>44539</v>
          </cell>
          <cell r="F113">
            <v>44552</v>
          </cell>
          <cell r="G113">
            <v>161</v>
          </cell>
          <cell r="H113">
            <v>30</v>
          </cell>
          <cell r="I113">
            <v>44742</v>
          </cell>
          <cell r="J113" t="str">
            <v>CONCURSO DE MERITOS</v>
          </cell>
          <cell r="K113" t="str">
            <v>INTEROBRAS GR S A S</v>
          </cell>
          <cell r="L113">
            <v>1246990084</v>
          </cell>
          <cell r="M113">
            <v>1344315988</v>
          </cell>
          <cell r="N113" t="str">
            <v>N/A</v>
          </cell>
          <cell r="O113" t="str">
            <v>Externa</v>
          </cell>
          <cell r="P113" t="str">
            <v>Administrativa</v>
          </cell>
          <cell r="Q113" t="str">
            <v>Pablo Enrique Huertas Porras</v>
          </cell>
          <cell r="R113" t="str">
            <v>SI</v>
          </cell>
          <cell r="S113" t="str">
            <v>CONSORCIO MORAM</v>
          </cell>
          <cell r="T113" t="str">
            <v>224 DE 2019</v>
          </cell>
          <cell r="U113" t="str">
            <v>N/A</v>
          </cell>
          <cell r="V113" t="str">
            <v>N/A</v>
          </cell>
          <cell r="W113" t="str">
            <v>N/A</v>
          </cell>
          <cell r="X113" t="str">
            <v>SI</v>
          </cell>
          <cell r="Y113" t="str">
            <v>12</v>
          </cell>
          <cell r="Z113">
            <v>45107</v>
          </cell>
          <cell r="AA113">
            <v>45168</v>
          </cell>
          <cell r="AB113">
            <v>45900</v>
          </cell>
          <cell r="AC113" t="str">
            <v>-</v>
          </cell>
          <cell r="AD113" t="str">
            <v>N/A</v>
          </cell>
          <cell r="AE113" t="str">
            <v>- El 24/04/2020 se suspendio el contrato hasta el 26 de abril de 2020 o hasta que se susperaran las causas que la originaron. - El 27/05/2020 se reinicio el contrato. - El 29/05/2020 se aclaró la fecha de terminación del contrato, para lo cual se indicó que el plazo de ejecución seria hasta el 14 de enero de 2021. - El 4/01/2021 se prorrogó el contrato en 21 días calendario a partir del 15 de enero de 2021 hasta el 04 de febrero de 2021. - El 2/02/2021 se suspendio el contrato. - El 4/03/2021 se reinicio el contrato. - El 5/03/2021 se adicionó el Contrato en $184.565.856 y se prorroga, por sesenta (60) días calendario a partir del 7 de marzo de 2021 hasta el 5 de mayo de 2021. - El 29/04/2021 se prorroga el Contrato en un (1) mes y catorce (14) días, a partir del 6 de mayo de 2021 hasta el 19 de junio de 2021. - El 2/06/2021 se suspende el contrato. - El 18/11/2021 se reinicia el contrato. - El 3/12/2021 se suspendio el contrato. - El 26/05/2022 se reinicia el contrato.</v>
          </cell>
          <cell r="AF113" t="str">
            <v>SUSPENDIDO</v>
          </cell>
          <cell r="AG113">
            <v>0.98</v>
          </cell>
          <cell r="AH113">
            <v>0.95</v>
          </cell>
          <cell r="AI113">
            <v>0.97</v>
          </cell>
          <cell r="AJ113">
            <v>0.78</v>
          </cell>
        </row>
        <row r="114">
          <cell r="B114" t="str">
            <v>181</v>
          </cell>
          <cell r="C114" t="str">
            <v>Prestar el servicios de mantenimiento integral preventivo y correctivo de los equipos hidráulicos, eyectores y el lavado de tanques de almacenamiento de agua potable y pozos del palacio de justicia Alfonso reyes Echandia, edificio sede de la DEAJ y demás sedes anexas.</v>
          </cell>
          <cell r="D114" t="str">
            <v>Prestación de Servicios</v>
          </cell>
          <cell r="E114">
            <v>44533</v>
          </cell>
          <cell r="F114">
            <v>44533</v>
          </cell>
          <cell r="G114">
            <v>241</v>
          </cell>
          <cell r="H114">
            <v>0</v>
          </cell>
          <cell r="I114">
            <v>44773</v>
          </cell>
          <cell r="J114" t="str">
            <v>MINIMA CUANTIA</v>
          </cell>
          <cell r="K114" t="str">
            <v>INGENIERIA DE BOMBAS Y PLANTAS SAS</v>
          </cell>
          <cell r="L114">
            <v>61956205</v>
          </cell>
          <cell r="M114">
            <v>61956205</v>
          </cell>
          <cell r="N114" t="str">
            <v>N/A</v>
          </cell>
          <cell r="O114" t="str">
            <v>Interna</v>
          </cell>
          <cell r="P114" t="str">
            <v>Administrativa</v>
          </cell>
          <cell r="Q114" t="str">
            <v>Nestor Abdon Mesa Herrera</v>
          </cell>
          <cell r="R114" t="str">
            <v>NO</v>
          </cell>
          <cell r="S114" t="str">
            <v>N/A</v>
          </cell>
          <cell r="T114" t="str">
            <v>N/A</v>
          </cell>
          <cell r="U114" t="str">
            <v>N/A</v>
          </cell>
          <cell r="V114" t="str">
            <v>N/A</v>
          </cell>
          <cell r="W114" t="str">
            <v>N/A</v>
          </cell>
          <cell r="X114" t="str">
            <v>SI</v>
          </cell>
          <cell r="Y114" t="str">
            <v>6</v>
          </cell>
          <cell r="Z114">
            <v>45077</v>
          </cell>
          <cell r="AA114">
            <v>45138</v>
          </cell>
          <cell r="AB114">
            <v>45870</v>
          </cell>
          <cell r="AC114" t="str">
            <v>-</v>
          </cell>
          <cell r="AD114" t="str">
            <v>N/A</v>
          </cell>
          <cell r="AE114" t="str">
            <v xml:space="preserve">El día 15 de Diciembre del 2021 se prorrogó el contrato por 4 meses,  a partir del 1 de abril de 2022 hasta el 31 de julio de 2022, se sustituyen recursos actuales por vigencias futuras y se ajustan a partir del 1 de abril de 2022 y hasta el 31 de julio de 2022 los valores unitarios por tipo de aviso de prensa. - El 21 de Julio del 2022 se prorrogó el contrato en cuatro (4) meses a partir del 1 de agosto de 2022 hasta el 30 de noviembre de 2022, y se adicionó por $86.872.666. </v>
          </cell>
          <cell r="AF114"/>
          <cell r="AG114">
            <v>0.2</v>
          </cell>
          <cell r="AH114">
            <v>0.2</v>
          </cell>
          <cell r="AI114">
            <v>0</v>
          </cell>
          <cell r="AJ114">
            <v>0</v>
          </cell>
        </row>
        <row r="115">
          <cell r="B115" t="str">
            <v>191</v>
          </cell>
          <cell r="C115" t="str">
            <v>Prestar el servicio especializado de actualización, mantenimiento y soporte a usuarios del sistema de información administrativo SICOF – módulo inventarios-activos fijos</v>
          </cell>
          <cell r="D115" t="str">
            <v>Prestación de Servicios</v>
          </cell>
          <cell r="E115">
            <v>44550</v>
          </cell>
          <cell r="F115">
            <v>44559</v>
          </cell>
          <cell r="G115">
            <v>215</v>
          </cell>
          <cell r="H115">
            <v>0</v>
          </cell>
          <cell r="I115">
            <v>44773</v>
          </cell>
          <cell r="J115" t="str">
            <v>CONTRATACION DIRECTA</v>
          </cell>
          <cell r="K115" t="str">
            <v>ADA S A S</v>
          </cell>
          <cell r="L115">
            <v>284253241</v>
          </cell>
          <cell r="M115">
            <v>284253241</v>
          </cell>
          <cell r="N115" t="str">
            <v>N/A</v>
          </cell>
          <cell r="O115" t="str">
            <v>Interna</v>
          </cell>
          <cell r="P115" t="str">
            <v>Informática</v>
          </cell>
          <cell r="Q115" t="str">
            <v>Carlos Fernando Galindo Castro</v>
          </cell>
          <cell r="R115" t="str">
            <v>N/A</v>
          </cell>
          <cell r="S115" t="str">
            <v>N/A</v>
          </cell>
          <cell r="T115" t="str">
            <v>N/A</v>
          </cell>
          <cell r="U115" t="str">
            <v>N/A</v>
          </cell>
          <cell r="V115" t="str">
            <v>N/A</v>
          </cell>
          <cell r="W115" t="str">
            <v>N/A</v>
          </cell>
          <cell r="X115" t="str">
            <v>N/A</v>
          </cell>
          <cell r="Y115" t="str">
            <v>N/A</v>
          </cell>
          <cell r="Z115" t="str">
            <v>N/A</v>
          </cell>
          <cell r="AA115" t="str">
            <v>N/A</v>
          </cell>
          <cell r="AB115" t="str">
            <v>N/A</v>
          </cell>
          <cell r="AC115" t="str">
            <v>N/A</v>
          </cell>
          <cell r="AD115" t="str">
            <v>N/A</v>
          </cell>
          <cell r="AE115" t="str">
            <v>Sin modificaciones.</v>
          </cell>
          <cell r="AF115"/>
          <cell r="AG115">
            <v>1</v>
          </cell>
          <cell r="AH115">
            <v>1</v>
          </cell>
          <cell r="AI115">
            <v>1</v>
          </cell>
          <cell r="AJ115">
            <v>1</v>
          </cell>
        </row>
        <row r="116">
          <cell r="B116" t="str">
            <v>196</v>
          </cell>
          <cell r="C116" t="str">
            <v>realizar un estudio de caracterización de la demanda y oferta de justicia actual que permita identificar los desequilibrios existentes, con base en el análisis de variables endógenas y exógenas que incidan en la prestación del servicios de justicia, y de esta manera contar con herramientas adicionales para el ejercicio de las funciones constitucionales y legales del Consejo Superior de la Judicatura.</v>
          </cell>
          <cell r="D116" t="str">
            <v>Consultoría</v>
          </cell>
          <cell r="E116">
            <v>44546</v>
          </cell>
          <cell r="F116">
            <v>44558</v>
          </cell>
          <cell r="G116">
            <v>218</v>
          </cell>
          <cell r="H116">
            <v>120</v>
          </cell>
          <cell r="I116">
            <v>44895</v>
          </cell>
          <cell r="J116" t="str">
            <v>CONCURSO DE MERITOS</v>
          </cell>
          <cell r="K116" t="str">
            <v>PROYECTAMOS COLOMBIA SAS</v>
          </cell>
          <cell r="L116">
            <v>1421252700</v>
          </cell>
          <cell r="M116">
            <v>1421252700</v>
          </cell>
          <cell r="N116" t="str">
            <v>UDAE</v>
          </cell>
          <cell r="O116" t="str">
            <v>Interna</v>
          </cell>
          <cell r="P116" t="str">
            <v>Planeación</v>
          </cell>
          <cell r="Q116" t="str">
            <v>Claudia Marcela Delagadillo Vargas</v>
          </cell>
          <cell r="R116" t="str">
            <v>N/A</v>
          </cell>
          <cell r="S116" t="str">
            <v>N/A</v>
          </cell>
          <cell r="T116" t="str">
            <v>N/A</v>
          </cell>
          <cell r="U116" t="str">
            <v>N/A</v>
          </cell>
          <cell r="V116" t="str">
            <v>N/A</v>
          </cell>
          <cell r="W116" t="str">
            <v>N/A</v>
          </cell>
          <cell r="X116" t="str">
            <v>SI</v>
          </cell>
          <cell r="Y116" t="str">
            <v>4</v>
          </cell>
          <cell r="Z116">
            <v>45015</v>
          </cell>
          <cell r="AA116">
            <v>45076</v>
          </cell>
          <cell r="AB116">
            <v>45808</v>
          </cell>
          <cell r="AC116" t="str">
            <v>-</v>
          </cell>
          <cell r="AD116" t="str">
            <v>N/A</v>
          </cell>
          <cell r="AE116" t="str">
            <v>Mod 2</v>
          </cell>
          <cell r="AF116"/>
          <cell r="AG116">
            <v>1</v>
          </cell>
          <cell r="AH116">
            <v>0.73</v>
          </cell>
          <cell r="AI116">
            <v>1</v>
          </cell>
          <cell r="AJ116">
            <v>0.44</v>
          </cell>
        </row>
        <row r="117">
          <cell r="B117" t="str">
            <v>199</v>
          </cell>
          <cell r="C117" t="str">
            <v>Prestar el servicios de mantenimiento, ajustes y soporte sobre el aplicativo de cobro coactivo.</v>
          </cell>
          <cell r="D117" t="str">
            <v>Prestación de Servicios</v>
          </cell>
          <cell r="E117">
            <v>44557</v>
          </cell>
          <cell r="F117">
            <v>44559</v>
          </cell>
          <cell r="G117">
            <v>215</v>
          </cell>
          <cell r="H117">
            <v>0</v>
          </cell>
          <cell r="I117">
            <v>44895</v>
          </cell>
          <cell r="J117" t="str">
            <v>CONTRATACION DIRECTA</v>
          </cell>
          <cell r="K117" t="str">
            <v>SCOSDA S.A.S.</v>
          </cell>
          <cell r="L117">
            <v>258159524</v>
          </cell>
          <cell r="M117">
            <v>258159524</v>
          </cell>
          <cell r="N117" t="str">
            <v>N/A</v>
          </cell>
          <cell r="O117" t="str">
            <v>Interna</v>
          </cell>
          <cell r="P117" t="str">
            <v>Informática</v>
          </cell>
          <cell r="Q117" t="str">
            <v>Carlos Fernando Thomas Benavides</v>
          </cell>
          <cell r="R117" t="str">
            <v>N/A</v>
          </cell>
          <cell r="S117" t="str">
            <v>N/A</v>
          </cell>
          <cell r="T117" t="str">
            <v>N/A</v>
          </cell>
          <cell r="U117" t="str">
            <v>N/A</v>
          </cell>
          <cell r="V117" t="str">
            <v>N/A</v>
          </cell>
          <cell r="W117" t="str">
            <v>N/A</v>
          </cell>
          <cell r="X117" t="str">
            <v>N/A</v>
          </cell>
          <cell r="Y117" t="str">
            <v>N/A</v>
          </cell>
          <cell r="Z117" t="str">
            <v>N/A</v>
          </cell>
          <cell r="AA117" t="str">
            <v>N/A</v>
          </cell>
          <cell r="AB117" t="str">
            <v>N/A</v>
          </cell>
          <cell r="AC117" t="str">
            <v>N/A</v>
          </cell>
          <cell r="AD117" t="str">
            <v>N/A</v>
          </cell>
          <cell r="AE117" t="str">
            <v>Modificación No. 2 al contrato: Prórroga por 4 meses. Hasta el 30/11/2022</v>
          </cell>
          <cell r="AF117"/>
          <cell r="AG117">
            <v>1</v>
          </cell>
          <cell r="AH117">
            <v>1</v>
          </cell>
          <cell r="AI117">
            <v>1</v>
          </cell>
          <cell r="AJ117">
            <v>1</v>
          </cell>
        </row>
        <row r="118">
          <cell r="B118" t="str">
            <v>201</v>
          </cell>
          <cell r="C118" t="str">
            <v>Prestar el servicios de soporte, mantenimiento y actualización del aplicativo de fondos especiales.</v>
          </cell>
          <cell r="D118" t="str">
            <v>Prestación de Servicios</v>
          </cell>
          <cell r="E118">
            <v>44558</v>
          </cell>
          <cell r="F118">
            <v>44559</v>
          </cell>
          <cell r="G118">
            <v>208</v>
          </cell>
          <cell r="H118">
            <v>0</v>
          </cell>
          <cell r="I118">
            <v>44766</v>
          </cell>
          <cell r="J118" t="str">
            <v>CONTRATACION DIRECTA</v>
          </cell>
          <cell r="K118" t="str">
            <v>ADA S.A.S</v>
          </cell>
          <cell r="L118">
            <v>90478080</v>
          </cell>
          <cell r="M118">
            <v>90478080</v>
          </cell>
          <cell r="N118" t="str">
            <v>N/A</v>
          </cell>
          <cell r="O118" t="str">
            <v>Interna</v>
          </cell>
          <cell r="P118" t="str">
            <v>Presupuesto</v>
          </cell>
          <cell r="Q118" t="str">
            <v>Jose Miguel Cubillos Munca</v>
          </cell>
          <cell r="R118" t="str">
            <v>N/A</v>
          </cell>
          <cell r="S118" t="str">
            <v>N/A</v>
          </cell>
          <cell r="T118" t="str">
            <v>N/A</v>
          </cell>
          <cell r="U118" t="str">
            <v>N/A</v>
          </cell>
          <cell r="V118" t="str">
            <v>N/A</v>
          </cell>
          <cell r="W118" t="str">
            <v>N/A</v>
          </cell>
          <cell r="X118" t="str">
            <v>N/A</v>
          </cell>
          <cell r="Y118" t="str">
            <v>N/A</v>
          </cell>
          <cell r="Z118" t="str">
            <v>N/A</v>
          </cell>
          <cell r="AA118" t="str">
            <v>N/A</v>
          </cell>
          <cell r="AB118" t="str">
            <v>N/A</v>
          </cell>
          <cell r="AC118" t="str">
            <v>N/A</v>
          </cell>
          <cell r="AD118" t="str">
            <v>N/A</v>
          </cell>
          <cell r="AE118" t="str">
            <v>Sin modificaciones.</v>
          </cell>
          <cell r="AF118"/>
          <cell r="AG118">
            <v>1</v>
          </cell>
          <cell r="AH118">
            <v>0.71</v>
          </cell>
          <cell r="AI118">
            <v>1</v>
          </cell>
          <cell r="AJ118">
            <v>0.71</v>
          </cell>
        </row>
        <row r="119">
          <cell r="B119" t="str">
            <v>205</v>
          </cell>
          <cell r="C119" t="str">
            <v>Adquirir el análisis, diseño, desarrollo e implementación de una plataforma horizontal, distribuida, interoperable, segura, privada con cadena de bloques (blockchain)</v>
          </cell>
          <cell r="D119" t="str">
            <v>Prestación de Servicios</v>
          </cell>
          <cell r="E119">
            <v>44558</v>
          </cell>
          <cell r="F119">
            <v>44567</v>
          </cell>
          <cell r="G119">
            <v>207</v>
          </cell>
          <cell r="H119">
            <v>31</v>
          </cell>
          <cell r="I119">
            <v>44804</v>
          </cell>
          <cell r="J119" t="str">
            <v>LICITACION PUBLICA</v>
          </cell>
          <cell r="K119" t="str">
            <v>UNIÓN TEMPORAL BLOCKCHAIN CSJ 2021</v>
          </cell>
          <cell r="L119">
            <v>1792000000</v>
          </cell>
          <cell r="M119">
            <v>1792000000</v>
          </cell>
          <cell r="N119" t="str">
            <v>N/A</v>
          </cell>
          <cell r="O119" t="str">
            <v>Interna</v>
          </cell>
          <cell r="P119" t="str">
            <v>Grupo Proyectos Especiales de Tecnología</v>
          </cell>
          <cell r="Q119" t="str">
            <v>Carlos Andres Gómez Gómez</v>
          </cell>
          <cell r="R119" t="str">
            <v>N/A</v>
          </cell>
          <cell r="S119" t="str">
            <v>N/A</v>
          </cell>
          <cell r="T119" t="str">
            <v>N/A</v>
          </cell>
          <cell r="U119" t="str">
            <v>N/A</v>
          </cell>
          <cell r="V119" t="str">
            <v>N/A</v>
          </cell>
          <cell r="W119" t="str">
            <v>N/A</v>
          </cell>
          <cell r="X119" t="str">
            <v>N/A</v>
          </cell>
          <cell r="Y119" t="str">
            <v>N/A</v>
          </cell>
          <cell r="Z119" t="str">
            <v>N/A</v>
          </cell>
          <cell r="AA119" t="str">
            <v>N/A</v>
          </cell>
          <cell r="AB119" t="str">
            <v>N/A</v>
          </cell>
          <cell r="AC119" t="str">
            <v>N/A</v>
          </cell>
          <cell r="AD119" t="str">
            <v>N/A</v>
          </cell>
          <cell r="AE119" t="str">
            <v>Sin modificaciones.</v>
          </cell>
          <cell r="AF119"/>
          <cell r="AG119">
            <v>0.83</v>
          </cell>
          <cell r="AH119">
            <v>0.83</v>
          </cell>
          <cell r="AI119">
            <v>1</v>
          </cell>
          <cell r="AJ119">
            <v>1</v>
          </cell>
        </row>
        <row r="120">
          <cell r="B120" t="str">
            <v>211</v>
          </cell>
          <cell r="C120" t="str">
            <v>Realizar la Interventoría integral y apoyo técnico a la gestión, coordinación y supervisión de los Servicios de TI durante el tiempo de ejecución del contrato de adquisición de Servicios de conectividad (Redes WAN).</v>
          </cell>
          <cell r="D120" t="str">
            <v>Interventoría</v>
          </cell>
          <cell r="E120">
            <v>44558</v>
          </cell>
          <cell r="F120">
            <v>44567</v>
          </cell>
          <cell r="G120">
            <v>212</v>
          </cell>
          <cell r="H120">
            <v>0</v>
          </cell>
          <cell r="I120">
            <v>44778</v>
          </cell>
          <cell r="J120" t="str">
            <v>CONCURSO DE MERITOS</v>
          </cell>
          <cell r="K120" t="str">
            <v>C &amp; M CONSULTORES SAS</v>
          </cell>
          <cell r="L120">
            <v>531999000</v>
          </cell>
          <cell r="M120">
            <v>531999000</v>
          </cell>
          <cell r="N120" t="str">
            <v>N/A</v>
          </cell>
          <cell r="O120" t="str">
            <v>Interna</v>
          </cell>
          <cell r="P120" t="str">
            <v>Informática</v>
          </cell>
          <cell r="Q120" t="str">
            <v>Manuel Martin de la Hoz Dominguez</v>
          </cell>
          <cell r="R120" t="str">
            <v>N/A</v>
          </cell>
          <cell r="S120" t="str">
            <v>N/A</v>
          </cell>
          <cell r="T120" t="str">
            <v>N/A</v>
          </cell>
          <cell r="U120" t="str">
            <v>N/A</v>
          </cell>
          <cell r="V120" t="str">
            <v>N/A</v>
          </cell>
          <cell r="W120" t="str">
            <v>N/A</v>
          </cell>
          <cell r="X120" t="str">
            <v>N/A</v>
          </cell>
          <cell r="Y120" t="str">
            <v>N/A</v>
          </cell>
          <cell r="Z120" t="str">
            <v>N/A</v>
          </cell>
          <cell r="AA120" t="str">
            <v>N/A</v>
          </cell>
          <cell r="AB120" t="str">
            <v>N/A</v>
          </cell>
          <cell r="AC120" t="str">
            <v>N/A</v>
          </cell>
          <cell r="AD120" t="str">
            <v>N/A</v>
          </cell>
          <cell r="AE120" t="str">
            <v>Sin modificaciones.</v>
          </cell>
          <cell r="AF120"/>
          <cell r="AG120">
            <v>1</v>
          </cell>
          <cell r="AH120">
            <v>1</v>
          </cell>
          <cell r="AI120">
            <v>1</v>
          </cell>
          <cell r="AJ120">
            <v>0.55000000000000004</v>
          </cell>
        </row>
        <row r="121">
          <cell r="B121" t="str">
            <v>212</v>
          </cell>
          <cell r="C121" t="str">
            <v>Prestar los servicios especializados para realizar el análisis, diseño, desarrollo e implementación de aplicaciones de analítica de datos, chatbots, asistentes virtuales, bots y plataforma de recuperación de información jurisprudencial, relatorías y contenidos jurídicos, para el mejoramiento del servicios y acceso a la justicia.</v>
          </cell>
          <cell r="D121" t="str">
            <v>Prestación de Servicios</v>
          </cell>
          <cell r="E121">
            <v>44558</v>
          </cell>
          <cell r="F121">
            <v>44559</v>
          </cell>
          <cell r="G121">
            <v>215</v>
          </cell>
          <cell r="H121">
            <v>92</v>
          </cell>
          <cell r="I121">
            <v>44865</v>
          </cell>
          <cell r="J121" t="str">
            <v>LICITACION PUBLICA</v>
          </cell>
          <cell r="K121" t="str">
            <v>UNIÓN TEMPORAL JUSTICIA ANALÍTICA 2021</v>
          </cell>
          <cell r="L121">
            <v>7857000000</v>
          </cell>
          <cell r="M121">
            <v>7857000000</v>
          </cell>
          <cell r="N121" t="str">
            <v>N/A</v>
          </cell>
          <cell r="O121" t="str">
            <v>Interna</v>
          </cell>
          <cell r="P121" t="str">
            <v>Grupo Proyectos Especiales de Tecnología</v>
          </cell>
          <cell r="Q121" t="str">
            <v>Carlos Andres Gómez Gómez</v>
          </cell>
          <cell r="R121" t="str">
            <v>N/A</v>
          </cell>
          <cell r="S121" t="str">
            <v>N/A</v>
          </cell>
          <cell r="T121" t="str">
            <v>N/A</v>
          </cell>
          <cell r="U121" t="str">
            <v>N/A</v>
          </cell>
          <cell r="V121" t="str">
            <v>N/A</v>
          </cell>
          <cell r="W121" t="str">
            <v>N/A</v>
          </cell>
          <cell r="X121" t="str">
            <v>N/A</v>
          </cell>
          <cell r="Y121" t="str">
            <v>N/A</v>
          </cell>
          <cell r="Z121" t="str">
            <v>N/A</v>
          </cell>
          <cell r="AA121" t="str">
            <v>N/A</v>
          </cell>
          <cell r="AB121" t="str">
            <v>N/A</v>
          </cell>
          <cell r="AC121" t="str">
            <v>N/A</v>
          </cell>
          <cell r="AD121" t="str">
            <v>N/A</v>
          </cell>
          <cell r="AE121" t="str">
            <v>Sin modificaciones.</v>
          </cell>
          <cell r="AF121"/>
          <cell r="AG121">
            <v>0.64</v>
          </cell>
          <cell r="AH121">
            <v>0.64</v>
          </cell>
          <cell r="AI121">
            <v>0.55000000000000004</v>
          </cell>
          <cell r="AJ121">
            <v>0.55000000000000004</v>
          </cell>
        </row>
        <row r="122">
          <cell r="B122" t="str">
            <v>213</v>
          </cell>
          <cell r="C122" t="str">
            <v>Realizar la interventoría técnica, administrativa, jurídica, financiera, contable y ambiental, a la construcción de la sede de los despachos judiciales de Chocontá – Cundinamarca.</v>
          </cell>
          <cell r="D122" t="str">
            <v>Interventoría</v>
          </cell>
          <cell r="E122">
            <v>44559</v>
          </cell>
          <cell r="F122">
            <v>44559</v>
          </cell>
          <cell r="G122">
            <v>304</v>
          </cell>
          <cell r="H122">
            <v>0</v>
          </cell>
          <cell r="I122">
            <v>44862</v>
          </cell>
          <cell r="J122" t="str">
            <v>CONTRATACION DIRECTA</v>
          </cell>
          <cell r="K122" t="str">
            <v>UNIVERSIDAD NACIONAL DE COLOMBIA</v>
          </cell>
          <cell r="L122">
            <v>1028500000</v>
          </cell>
          <cell r="M122">
            <v>1028500000</v>
          </cell>
          <cell r="N122" t="str">
            <v>N/A</v>
          </cell>
          <cell r="O122" t="str">
            <v>Interna</v>
          </cell>
          <cell r="P122" t="str">
            <v>Grupo Proyectos Especiales de Infraestructura</v>
          </cell>
          <cell r="Q122" t="str">
            <v>Angela Aranzazu Montoya</v>
          </cell>
          <cell r="R122" t="str">
            <v>N/A</v>
          </cell>
          <cell r="S122" t="str">
            <v>N/A</v>
          </cell>
          <cell r="T122" t="str">
            <v>N/A</v>
          </cell>
          <cell r="U122" t="str">
            <v>N/A</v>
          </cell>
          <cell r="V122" t="str">
            <v>N/A</v>
          </cell>
          <cell r="W122" t="str">
            <v>N/A</v>
          </cell>
          <cell r="X122" t="str">
            <v>N/A</v>
          </cell>
          <cell r="Y122" t="str">
            <v>N/A</v>
          </cell>
          <cell r="Z122" t="str">
            <v>N/A</v>
          </cell>
          <cell r="AA122" t="str">
            <v>N/A</v>
          </cell>
          <cell r="AB122" t="str">
            <v>N/A</v>
          </cell>
          <cell r="AC122" t="str">
            <v>N/A</v>
          </cell>
          <cell r="AD122" t="str">
            <v>N/A</v>
          </cell>
          <cell r="AE122" t="str">
            <v>Sin modificaciones.</v>
          </cell>
          <cell r="AF122"/>
          <cell r="AG122">
            <v>0.81</v>
          </cell>
          <cell r="AH122">
            <v>0.81</v>
          </cell>
          <cell r="AI122">
            <v>0</v>
          </cell>
          <cell r="AJ122">
            <v>0</v>
          </cell>
        </row>
        <row r="123">
          <cell r="B123" t="str">
            <v>214</v>
          </cell>
          <cell r="C123" t="str">
            <v>Diseñar e implementar un observatorio para el monitoreo y evaluación del impacto de la ley 2080 de 2021.</v>
          </cell>
          <cell r="D123" t="str">
            <v>Consultoría</v>
          </cell>
          <cell r="E123">
            <v>44559</v>
          </cell>
          <cell r="F123">
            <v>44594</v>
          </cell>
          <cell r="G123">
            <v>213</v>
          </cell>
          <cell r="H123">
            <v>0</v>
          </cell>
          <cell r="I123">
            <v>44806</v>
          </cell>
          <cell r="J123" t="str">
            <v>CONCURSO DE MERITOS</v>
          </cell>
          <cell r="K123" t="str">
            <v>CONSORCIO CEJ-INVESCOR 003</v>
          </cell>
          <cell r="L123">
            <v>695309067</v>
          </cell>
          <cell r="M123">
            <v>695309067</v>
          </cell>
          <cell r="N123" t="str">
            <v>N/A</v>
          </cell>
          <cell r="O123" t="str">
            <v>Interna</v>
          </cell>
          <cell r="P123" t="str">
            <v>Planeación</v>
          </cell>
          <cell r="Q123" t="str">
            <v>Claudia Marcela Delagadillo Vargas</v>
          </cell>
          <cell r="R123" t="str">
            <v>N/A</v>
          </cell>
          <cell r="S123" t="str">
            <v>N/A</v>
          </cell>
          <cell r="T123" t="str">
            <v>N/A</v>
          </cell>
          <cell r="U123" t="str">
            <v>UNION TEMPORAL</v>
          </cell>
          <cell r="V123" t="str">
            <v>CENTURYLINK COLOMBIA S.A.S. y AZTECA COMUNICACIONES COLOMBIA S.A.S</v>
          </cell>
          <cell r="W123" t="str">
            <v>N/A</v>
          </cell>
          <cell r="X123" t="str">
            <v>SI</v>
          </cell>
          <cell r="Y123" t="str">
            <v>4</v>
          </cell>
          <cell r="Z123">
            <v>44928</v>
          </cell>
          <cell r="AA123">
            <v>44987</v>
          </cell>
          <cell r="AB123">
            <v>45719</v>
          </cell>
          <cell r="AC123" t="str">
            <v>-</v>
          </cell>
          <cell r="AD123" t="str">
            <v>N/A</v>
          </cell>
          <cell r="AE123" t="str">
            <v xml:space="preserve">No tiene modificaciones </v>
          </cell>
          <cell r="AF123"/>
          <cell r="AG123">
            <v>1</v>
          </cell>
          <cell r="AH123">
            <v>0.78</v>
          </cell>
          <cell r="AI123">
            <v>1</v>
          </cell>
          <cell r="AJ123">
            <v>0</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51338"/>
  <sheetViews>
    <sheetView topLeftCell="H1" zoomScale="145" zoomScaleNormal="145" workbookViewId="0">
      <pane ySplit="2" topLeftCell="A3" activePane="bottomLeft" state="frozen"/>
      <selection pane="bottomLeft" activeCell="P1" sqref="P1:Q1"/>
    </sheetView>
  </sheetViews>
  <sheetFormatPr baseColWidth="10" defaultColWidth="8.85546875" defaultRowHeight="36.75" customHeight="1" x14ac:dyDescent="0.25"/>
  <cols>
    <col min="1" max="1" width="8.28515625" style="12" customWidth="1"/>
    <col min="2" max="2" width="8.28515625" style="4" customWidth="1"/>
    <col min="3" max="3" width="33.5703125" style="68" customWidth="1"/>
    <col min="4" max="4" width="11.85546875" style="3" customWidth="1"/>
    <col min="5" max="5" width="11.85546875" style="7" customWidth="1"/>
    <col min="6" max="6" width="17.42578125" style="3" customWidth="1"/>
    <col min="7" max="7" width="12" style="3" customWidth="1"/>
    <col min="8" max="8" width="20.85546875" style="3" customWidth="1"/>
    <col min="9" max="9" width="5.28515625" style="3" customWidth="1"/>
    <col min="10" max="10" width="7.140625" style="3" customWidth="1"/>
    <col min="11" max="12" width="11.7109375" style="13" customWidth="1"/>
    <col min="13" max="13" width="6.28515625" style="3" customWidth="1"/>
    <col min="14" max="15" width="10.85546875" style="5" customWidth="1"/>
    <col min="16" max="17" width="8.140625" style="3" customWidth="1"/>
    <col min="18" max="18" width="10.85546875" style="5" customWidth="1"/>
    <col min="19" max="16330" width="8.85546875" style="3"/>
    <col min="16331" max="16384" width="9.140625" style="3" customWidth="1"/>
  </cols>
  <sheetData>
    <row r="1" spans="1:18" s="8" customFormat="1" ht="36.75" customHeight="1" x14ac:dyDescent="0.2">
      <c r="A1" s="59" t="s">
        <v>1461</v>
      </c>
      <c r="B1" s="60"/>
      <c r="C1" s="60"/>
      <c r="D1" s="60"/>
      <c r="E1" s="60"/>
      <c r="F1" s="60"/>
      <c r="G1" s="60"/>
      <c r="H1" s="60"/>
      <c r="I1" s="60"/>
      <c r="J1" s="60"/>
      <c r="K1" s="60"/>
      <c r="L1" s="16"/>
      <c r="M1" s="16"/>
      <c r="P1" s="62" t="s">
        <v>1457</v>
      </c>
      <c r="Q1" s="61"/>
    </row>
    <row r="2" spans="1:18" s="48" customFormat="1" ht="36.75" customHeight="1" thickBot="1" x14ac:dyDescent="0.3">
      <c r="A2" s="45" t="s">
        <v>0</v>
      </c>
      <c r="B2" s="46" t="s">
        <v>1</v>
      </c>
      <c r="C2" s="46" t="s">
        <v>2</v>
      </c>
      <c r="D2" s="46" t="s">
        <v>3</v>
      </c>
      <c r="E2" s="46" t="s">
        <v>4</v>
      </c>
      <c r="F2" s="47" t="s">
        <v>1463</v>
      </c>
      <c r="G2" s="47" t="s">
        <v>1464</v>
      </c>
      <c r="H2" s="47" t="s">
        <v>1465</v>
      </c>
      <c r="I2" s="47" t="s">
        <v>7</v>
      </c>
      <c r="J2" s="47" t="s">
        <v>1462</v>
      </c>
      <c r="K2" s="47" t="s">
        <v>1458</v>
      </c>
      <c r="L2" s="47" t="s">
        <v>1459</v>
      </c>
      <c r="M2" s="47" t="s">
        <v>9</v>
      </c>
      <c r="N2" s="47" t="s">
        <v>10</v>
      </c>
      <c r="O2" s="47" t="s">
        <v>1460</v>
      </c>
      <c r="P2" s="47" t="s">
        <v>12</v>
      </c>
      <c r="Q2" s="47" t="s">
        <v>13</v>
      </c>
      <c r="R2" s="47" t="s">
        <v>11</v>
      </c>
    </row>
    <row r="3" spans="1:18" ht="36.75" customHeight="1" thickBot="1" x14ac:dyDescent="0.3">
      <c r="A3" s="17" t="s">
        <v>16</v>
      </c>
      <c r="B3" s="18" t="s">
        <v>17</v>
      </c>
      <c r="C3" s="63" t="s">
        <v>19</v>
      </c>
      <c r="D3" s="19" t="s">
        <v>20</v>
      </c>
      <c r="E3" s="49" t="s">
        <v>21</v>
      </c>
      <c r="F3" s="19" t="s">
        <v>26</v>
      </c>
      <c r="G3" s="19" t="s">
        <v>15</v>
      </c>
      <c r="H3" s="19" t="s">
        <v>32</v>
      </c>
      <c r="I3" s="19">
        <v>1097</v>
      </c>
      <c r="J3" s="19" t="s">
        <v>22</v>
      </c>
      <c r="K3" s="20">
        <v>0</v>
      </c>
      <c r="L3" s="20">
        <v>0</v>
      </c>
      <c r="M3" s="19">
        <v>914</v>
      </c>
      <c r="N3" s="21" t="s">
        <v>35</v>
      </c>
      <c r="O3" s="21" t="s">
        <v>36</v>
      </c>
      <c r="P3" s="22">
        <v>0.95</v>
      </c>
      <c r="Q3" s="22">
        <v>0</v>
      </c>
      <c r="R3" s="21"/>
    </row>
    <row r="4" spans="1:18" ht="36.75" customHeight="1" thickBot="1" x14ac:dyDescent="0.3">
      <c r="A4" s="17" t="s">
        <v>37</v>
      </c>
      <c r="B4" s="18">
        <v>43313</v>
      </c>
      <c r="C4" s="63" t="s">
        <v>39</v>
      </c>
      <c r="D4" s="19" t="s">
        <v>40</v>
      </c>
      <c r="E4" s="49" t="s">
        <v>41</v>
      </c>
      <c r="F4" s="19" t="s">
        <v>43</v>
      </c>
      <c r="G4" s="19"/>
      <c r="H4" s="19" t="s">
        <v>44</v>
      </c>
      <c r="I4" s="19">
        <v>516</v>
      </c>
      <c r="J4" s="19" t="s">
        <v>22</v>
      </c>
      <c r="K4" s="20">
        <v>5100000000</v>
      </c>
      <c r="L4" s="20">
        <v>0</v>
      </c>
      <c r="M4" s="19">
        <v>1552</v>
      </c>
      <c r="N4" s="21">
        <v>43321</v>
      </c>
      <c r="O4" s="21">
        <v>44957</v>
      </c>
      <c r="P4" s="22">
        <v>0.91</v>
      </c>
      <c r="Q4" s="22">
        <v>0.91</v>
      </c>
      <c r="R4" s="21"/>
    </row>
    <row r="5" spans="1:18" ht="36.75" customHeight="1" thickBot="1" x14ac:dyDescent="0.3">
      <c r="A5" s="17" t="s">
        <v>45</v>
      </c>
      <c r="B5" s="18" t="s">
        <v>46</v>
      </c>
      <c r="C5" s="63" t="s">
        <v>47</v>
      </c>
      <c r="D5" s="19" t="s">
        <v>20</v>
      </c>
      <c r="E5" s="49" t="s">
        <v>41</v>
      </c>
      <c r="F5" s="19" t="s">
        <v>49</v>
      </c>
      <c r="G5" s="19" t="s">
        <v>15</v>
      </c>
      <c r="H5" s="19" t="s">
        <v>52</v>
      </c>
      <c r="I5" s="19">
        <v>1096</v>
      </c>
      <c r="J5" s="19" t="s">
        <v>22</v>
      </c>
      <c r="K5" s="20">
        <v>8706030806</v>
      </c>
      <c r="L5" s="20">
        <v>435532877</v>
      </c>
      <c r="M5" s="19">
        <v>270</v>
      </c>
      <c r="N5" s="21" t="s">
        <v>54</v>
      </c>
      <c r="O5" s="21">
        <v>44773</v>
      </c>
      <c r="P5" s="22">
        <v>0.95</v>
      </c>
      <c r="Q5" s="22">
        <v>0.41</v>
      </c>
      <c r="R5" s="21"/>
    </row>
    <row r="6" spans="1:18" ht="36.75" customHeight="1" thickBot="1" x14ac:dyDescent="0.3">
      <c r="A6" s="17" t="s">
        <v>55</v>
      </c>
      <c r="B6" s="18" t="s">
        <v>56</v>
      </c>
      <c r="C6" s="63" t="s">
        <v>57</v>
      </c>
      <c r="D6" s="19" t="s">
        <v>58</v>
      </c>
      <c r="E6" s="49" t="s">
        <v>59</v>
      </c>
      <c r="F6" s="19" t="s">
        <v>61</v>
      </c>
      <c r="G6" s="19" t="s">
        <v>15</v>
      </c>
      <c r="H6" s="19" t="s">
        <v>62</v>
      </c>
      <c r="I6" s="19">
        <v>1096</v>
      </c>
      <c r="J6" s="19" t="s">
        <v>22</v>
      </c>
      <c r="K6" s="20">
        <v>6876970980</v>
      </c>
      <c r="L6" s="20">
        <v>0</v>
      </c>
      <c r="M6" s="19">
        <v>276</v>
      </c>
      <c r="N6" s="21" t="s">
        <v>54</v>
      </c>
      <c r="O6" s="21" t="s">
        <v>63</v>
      </c>
      <c r="P6" s="22">
        <v>0.95</v>
      </c>
      <c r="Q6" s="22">
        <v>0.52</v>
      </c>
      <c r="R6" s="21"/>
    </row>
    <row r="7" spans="1:18" ht="36.75" customHeight="1" thickBot="1" x14ac:dyDescent="0.3">
      <c r="A7" s="17" t="s">
        <v>64</v>
      </c>
      <c r="B7" s="18" t="s">
        <v>65</v>
      </c>
      <c r="C7" s="63" t="s">
        <v>66</v>
      </c>
      <c r="D7" s="19" t="s">
        <v>67</v>
      </c>
      <c r="E7" s="49" t="s">
        <v>41</v>
      </c>
      <c r="F7" s="19" t="s">
        <v>69</v>
      </c>
      <c r="G7" s="19" t="s">
        <v>15</v>
      </c>
      <c r="H7" s="19" t="s">
        <v>70</v>
      </c>
      <c r="I7" s="19">
        <v>1081</v>
      </c>
      <c r="J7" s="19" t="s">
        <v>22</v>
      </c>
      <c r="K7" s="20">
        <v>8515643947</v>
      </c>
      <c r="L7" s="20">
        <v>2790880147</v>
      </c>
      <c r="M7" s="19">
        <v>273</v>
      </c>
      <c r="N7" s="21" t="s">
        <v>65</v>
      </c>
      <c r="O7" s="21">
        <v>44773</v>
      </c>
      <c r="P7" s="22">
        <v>0.93</v>
      </c>
      <c r="Q7" s="22">
        <v>0.91</v>
      </c>
      <c r="R7" s="21"/>
    </row>
    <row r="8" spans="1:18" ht="36.75" customHeight="1" thickBot="1" x14ac:dyDescent="0.3">
      <c r="A8" s="17" t="s">
        <v>71</v>
      </c>
      <c r="B8" s="18" t="s">
        <v>72</v>
      </c>
      <c r="C8" s="63" t="s">
        <v>73</v>
      </c>
      <c r="D8" s="19" t="s">
        <v>40</v>
      </c>
      <c r="E8" s="49" t="s">
        <v>41</v>
      </c>
      <c r="F8" s="19" t="s">
        <v>75</v>
      </c>
      <c r="G8" s="19" t="s">
        <v>15</v>
      </c>
      <c r="H8" s="19" t="s">
        <v>76</v>
      </c>
      <c r="I8" s="19">
        <v>1036</v>
      </c>
      <c r="J8" s="19" t="s">
        <v>22</v>
      </c>
      <c r="K8" s="20">
        <v>0</v>
      </c>
      <c r="L8" s="20">
        <v>0</v>
      </c>
      <c r="M8" s="19">
        <v>366</v>
      </c>
      <c r="N8" s="21" t="s">
        <v>77</v>
      </c>
      <c r="O8" s="21" t="s">
        <v>78</v>
      </c>
      <c r="P8" s="22">
        <v>0.97</v>
      </c>
      <c r="Q8" s="22">
        <v>0</v>
      </c>
      <c r="R8" s="21"/>
    </row>
    <row r="9" spans="1:18" ht="36.75" customHeight="1" thickBot="1" x14ac:dyDescent="0.3">
      <c r="A9" s="17" t="s">
        <v>79</v>
      </c>
      <c r="B9" s="18" t="s">
        <v>80</v>
      </c>
      <c r="C9" s="63" t="s">
        <v>81</v>
      </c>
      <c r="D9" s="19" t="s">
        <v>20</v>
      </c>
      <c r="E9" s="49" t="s">
        <v>82</v>
      </c>
      <c r="F9" s="19" t="s">
        <v>83</v>
      </c>
      <c r="G9" s="19" t="s">
        <v>15</v>
      </c>
      <c r="H9" s="19" t="s">
        <v>70</v>
      </c>
      <c r="I9" s="19">
        <v>1066</v>
      </c>
      <c r="J9" s="19" t="s">
        <v>22</v>
      </c>
      <c r="K9" s="20">
        <v>1036732670</v>
      </c>
      <c r="L9" s="20">
        <v>281620449</v>
      </c>
      <c r="M9" s="19">
        <f>270+212</f>
        <v>482</v>
      </c>
      <c r="N9" s="21" t="s">
        <v>77</v>
      </c>
      <c r="O9" s="21">
        <v>44773</v>
      </c>
      <c r="P9" s="22">
        <v>1</v>
      </c>
      <c r="Q9" s="22">
        <v>0.98499999999999999</v>
      </c>
      <c r="R9" s="21"/>
    </row>
    <row r="10" spans="1:18" ht="36.75" customHeight="1" thickBot="1" x14ac:dyDescent="0.3">
      <c r="A10" s="17" t="s">
        <v>84</v>
      </c>
      <c r="B10" s="18" t="s">
        <v>80</v>
      </c>
      <c r="C10" s="63" t="s">
        <v>85</v>
      </c>
      <c r="D10" s="19" t="s">
        <v>20</v>
      </c>
      <c r="E10" s="49" t="s">
        <v>82</v>
      </c>
      <c r="F10" s="19" t="s">
        <v>83</v>
      </c>
      <c r="G10" s="19" t="s">
        <v>15</v>
      </c>
      <c r="H10" s="19" t="s">
        <v>70</v>
      </c>
      <c r="I10" s="19">
        <v>1066</v>
      </c>
      <c r="J10" s="19" t="s">
        <v>22</v>
      </c>
      <c r="K10" s="20">
        <v>888259189</v>
      </c>
      <c r="L10" s="20">
        <v>237709271</v>
      </c>
      <c r="M10" s="19">
        <v>270</v>
      </c>
      <c r="N10" s="21" t="s">
        <v>77</v>
      </c>
      <c r="O10" s="21" t="s">
        <v>63</v>
      </c>
      <c r="P10" s="22">
        <v>0.96</v>
      </c>
      <c r="Q10" s="22">
        <v>0.96</v>
      </c>
      <c r="R10" s="21"/>
    </row>
    <row r="11" spans="1:18" ht="36.75" customHeight="1" thickBot="1" x14ac:dyDescent="0.3">
      <c r="A11" s="17" t="s">
        <v>86</v>
      </c>
      <c r="B11" s="18" t="s">
        <v>80</v>
      </c>
      <c r="C11" s="63" t="s">
        <v>87</v>
      </c>
      <c r="D11" s="19" t="s">
        <v>20</v>
      </c>
      <c r="E11" s="49" t="s">
        <v>82</v>
      </c>
      <c r="F11" s="19" t="s">
        <v>83</v>
      </c>
      <c r="G11" s="19" t="s">
        <v>15</v>
      </c>
      <c r="H11" s="19" t="s">
        <v>70</v>
      </c>
      <c r="I11" s="19">
        <v>1066</v>
      </c>
      <c r="J11" s="19" t="s">
        <v>22</v>
      </c>
      <c r="K11" s="20">
        <v>6939405622</v>
      </c>
      <c r="L11" s="20">
        <f>90000000+1634494572</f>
        <v>1724494572</v>
      </c>
      <c r="M11" s="19">
        <f>258+243</f>
        <v>501</v>
      </c>
      <c r="N11" s="21" t="s">
        <v>77</v>
      </c>
      <c r="O11" s="21">
        <v>44773</v>
      </c>
      <c r="P11" s="22">
        <v>0.96</v>
      </c>
      <c r="Q11" s="22">
        <v>0.96</v>
      </c>
      <c r="R11" s="21"/>
    </row>
    <row r="12" spans="1:18" ht="36.75" customHeight="1" thickBot="1" x14ac:dyDescent="0.3">
      <c r="A12" s="17" t="s">
        <v>88</v>
      </c>
      <c r="B12" s="18" t="s">
        <v>89</v>
      </c>
      <c r="C12" s="63" t="s">
        <v>90</v>
      </c>
      <c r="D12" s="19" t="s">
        <v>58</v>
      </c>
      <c r="E12" s="49" t="s">
        <v>41</v>
      </c>
      <c r="F12" s="19" t="s">
        <v>92</v>
      </c>
      <c r="G12" s="19" t="s">
        <v>15</v>
      </c>
      <c r="H12" s="19" t="s">
        <v>62</v>
      </c>
      <c r="I12" s="19">
        <v>1049</v>
      </c>
      <c r="J12" s="19" t="s">
        <v>22</v>
      </c>
      <c r="K12" s="20">
        <v>435332498</v>
      </c>
      <c r="L12" s="20">
        <f>107835296+40000000+102119366</f>
        <v>249954662</v>
      </c>
      <c r="M12" s="19">
        <f>212+60</f>
        <v>272</v>
      </c>
      <c r="N12" s="21" t="s">
        <v>94</v>
      </c>
      <c r="O12" s="21">
        <v>44773</v>
      </c>
      <c r="P12" s="22">
        <v>1</v>
      </c>
      <c r="Q12" s="22">
        <v>0.93</v>
      </c>
      <c r="R12" s="21"/>
    </row>
    <row r="13" spans="1:18" ht="36.75" customHeight="1" thickBot="1" x14ac:dyDescent="0.3">
      <c r="A13" s="17" t="s">
        <v>95</v>
      </c>
      <c r="B13" s="18" t="s">
        <v>93</v>
      </c>
      <c r="C13" s="63" t="s">
        <v>96</v>
      </c>
      <c r="D13" s="19" t="s">
        <v>67</v>
      </c>
      <c r="E13" s="49" t="s">
        <v>41</v>
      </c>
      <c r="F13" s="19" t="s">
        <v>98</v>
      </c>
      <c r="G13" s="19" t="s">
        <v>15</v>
      </c>
      <c r="H13" s="19" t="s">
        <v>62</v>
      </c>
      <c r="I13" s="19">
        <v>1048</v>
      </c>
      <c r="J13" s="19" t="s">
        <v>22</v>
      </c>
      <c r="K13" s="20">
        <v>979528426</v>
      </c>
      <c r="L13" s="20">
        <f>97351396+242182579+48566833</f>
        <v>388100808</v>
      </c>
      <c r="M13" s="19">
        <f>212+60</f>
        <v>272</v>
      </c>
      <c r="N13" s="21" t="s">
        <v>99</v>
      </c>
      <c r="O13" s="21">
        <v>44773</v>
      </c>
      <c r="P13" s="22">
        <v>0.95</v>
      </c>
      <c r="Q13" s="22">
        <v>0.88</v>
      </c>
      <c r="R13" s="21"/>
    </row>
    <row r="14" spans="1:18" ht="36.75" customHeight="1" thickBot="1" x14ac:dyDescent="0.3">
      <c r="A14" s="17" t="s">
        <v>100</v>
      </c>
      <c r="B14" s="18" t="s">
        <v>94</v>
      </c>
      <c r="C14" s="63" t="s">
        <v>101</v>
      </c>
      <c r="D14" s="19" t="s">
        <v>20</v>
      </c>
      <c r="E14" s="49" t="s">
        <v>41</v>
      </c>
      <c r="F14" s="19" t="s">
        <v>103</v>
      </c>
      <c r="G14" s="19" t="s">
        <v>15</v>
      </c>
      <c r="H14" s="19" t="s">
        <v>104</v>
      </c>
      <c r="I14" s="19">
        <v>1047</v>
      </c>
      <c r="J14" s="19" t="s">
        <v>22</v>
      </c>
      <c r="K14" s="20">
        <v>203599390</v>
      </c>
      <c r="L14" s="20">
        <f>12063554+20000000+43235773</f>
        <v>75299327</v>
      </c>
      <c r="M14" s="19">
        <v>364</v>
      </c>
      <c r="N14" s="23" t="s">
        <v>105</v>
      </c>
      <c r="O14" s="21">
        <v>44865</v>
      </c>
      <c r="P14" s="22">
        <v>0.91</v>
      </c>
      <c r="Q14" s="22">
        <v>0.9</v>
      </c>
      <c r="R14" s="21"/>
    </row>
    <row r="15" spans="1:18" ht="36.75" customHeight="1" thickBot="1" x14ac:dyDescent="0.3">
      <c r="A15" s="17" t="s">
        <v>106</v>
      </c>
      <c r="B15" s="18" t="s">
        <v>105</v>
      </c>
      <c r="C15" s="63" t="s">
        <v>107</v>
      </c>
      <c r="D15" s="19" t="s">
        <v>20</v>
      </c>
      <c r="E15" s="49" t="s">
        <v>108</v>
      </c>
      <c r="F15" s="19" t="s">
        <v>43</v>
      </c>
      <c r="G15" s="19" t="s">
        <v>15</v>
      </c>
      <c r="H15" s="19" t="s">
        <v>110</v>
      </c>
      <c r="I15" s="19">
        <v>1325</v>
      </c>
      <c r="J15" s="19" t="s">
        <v>22</v>
      </c>
      <c r="K15" s="20">
        <v>4064127086</v>
      </c>
      <c r="L15" s="20">
        <v>87563495</v>
      </c>
      <c r="M15" s="19">
        <v>0</v>
      </c>
      <c r="N15" s="21" t="s">
        <v>109</v>
      </c>
      <c r="O15" s="21" t="s">
        <v>112</v>
      </c>
      <c r="P15" s="22">
        <v>0.98</v>
      </c>
      <c r="Q15" s="22">
        <v>0.96</v>
      </c>
      <c r="R15" s="21"/>
    </row>
    <row r="16" spans="1:18" ht="36.75" customHeight="1" thickBot="1" x14ac:dyDescent="0.3">
      <c r="A16" s="17" t="s">
        <v>113</v>
      </c>
      <c r="B16" s="18" t="s">
        <v>114</v>
      </c>
      <c r="C16" s="63" t="s">
        <v>115</v>
      </c>
      <c r="D16" s="19" t="s">
        <v>116</v>
      </c>
      <c r="E16" s="49" t="s">
        <v>41</v>
      </c>
      <c r="F16" s="19" t="s">
        <v>117</v>
      </c>
      <c r="G16" s="19" t="s">
        <v>15</v>
      </c>
      <c r="H16" s="19" t="s">
        <v>118</v>
      </c>
      <c r="I16" s="19">
        <v>1101</v>
      </c>
      <c r="J16" s="19" t="s">
        <v>22</v>
      </c>
      <c r="K16" s="20">
        <v>32289810</v>
      </c>
      <c r="L16" s="20">
        <v>6691860</v>
      </c>
      <c r="M16" s="19">
        <v>270</v>
      </c>
      <c r="N16" s="21" t="s">
        <v>119</v>
      </c>
      <c r="O16" s="21" t="s">
        <v>63</v>
      </c>
      <c r="P16" s="22">
        <v>0.96</v>
      </c>
      <c r="Q16" s="22">
        <v>0.9</v>
      </c>
      <c r="R16" s="21"/>
    </row>
    <row r="17" spans="1:18" ht="36.75" customHeight="1" thickBot="1" x14ac:dyDescent="0.3">
      <c r="A17" s="17" t="s">
        <v>120</v>
      </c>
      <c r="B17" s="18" t="s">
        <v>114</v>
      </c>
      <c r="C17" s="63" t="s">
        <v>121</v>
      </c>
      <c r="D17" s="19" t="s">
        <v>67</v>
      </c>
      <c r="E17" s="49" t="s">
        <v>41</v>
      </c>
      <c r="F17" s="19" t="s">
        <v>122</v>
      </c>
      <c r="G17" s="19" t="s">
        <v>15</v>
      </c>
      <c r="H17" s="19" t="s">
        <v>62</v>
      </c>
      <c r="I17" s="19">
        <v>1038</v>
      </c>
      <c r="J17" s="19" t="s">
        <v>22</v>
      </c>
      <c r="K17" s="20">
        <v>2516895222</v>
      </c>
      <c r="L17" s="20">
        <f>89395534+137635202+537820612</f>
        <v>764851348</v>
      </c>
      <c r="M17" s="19">
        <f>60+213</f>
        <v>273</v>
      </c>
      <c r="N17" s="21" t="s">
        <v>123</v>
      </c>
      <c r="O17" s="21">
        <v>44773</v>
      </c>
      <c r="P17" s="22">
        <v>0.95</v>
      </c>
      <c r="Q17" s="22">
        <v>0.84</v>
      </c>
      <c r="R17" s="21"/>
    </row>
    <row r="18" spans="1:18" ht="36.75" customHeight="1" thickBot="1" x14ac:dyDescent="0.3">
      <c r="A18" s="17" t="s">
        <v>124</v>
      </c>
      <c r="B18" s="18" t="s">
        <v>119</v>
      </c>
      <c r="C18" s="63" t="s">
        <v>125</v>
      </c>
      <c r="D18" s="19" t="s">
        <v>116</v>
      </c>
      <c r="E18" s="49" t="s">
        <v>41</v>
      </c>
      <c r="F18" s="19" t="s">
        <v>126</v>
      </c>
      <c r="G18" s="19" t="s">
        <v>15</v>
      </c>
      <c r="H18" s="19" t="s">
        <v>62</v>
      </c>
      <c r="I18" s="19">
        <v>1039</v>
      </c>
      <c r="J18" s="19" t="s">
        <v>22</v>
      </c>
      <c r="K18" s="20">
        <v>77737950</v>
      </c>
      <c r="L18" s="20">
        <v>0</v>
      </c>
      <c r="M18" s="19">
        <f>212+60</f>
        <v>272</v>
      </c>
      <c r="N18" s="21" t="s">
        <v>123</v>
      </c>
      <c r="O18" s="21">
        <v>44773</v>
      </c>
      <c r="P18" s="22">
        <v>0.95</v>
      </c>
      <c r="Q18" s="22">
        <v>0.2</v>
      </c>
      <c r="R18" s="21"/>
    </row>
    <row r="19" spans="1:18" ht="36.75" customHeight="1" thickBot="1" x14ac:dyDescent="0.3">
      <c r="A19" s="17" t="s">
        <v>127</v>
      </c>
      <c r="B19" s="18" t="s">
        <v>119</v>
      </c>
      <c r="C19" s="63" t="s">
        <v>128</v>
      </c>
      <c r="D19" s="19" t="s">
        <v>67</v>
      </c>
      <c r="E19" s="49" t="s">
        <v>41</v>
      </c>
      <c r="F19" s="19" t="s">
        <v>129</v>
      </c>
      <c r="G19" s="19" t="s">
        <v>15</v>
      </c>
      <c r="H19" s="19" t="s">
        <v>62</v>
      </c>
      <c r="I19" s="19">
        <v>1039</v>
      </c>
      <c r="J19" s="19" t="s">
        <v>22</v>
      </c>
      <c r="K19" s="20">
        <v>830406580</v>
      </c>
      <c r="L19" s="20">
        <f>51631351+73013271+185046761</f>
        <v>309691383</v>
      </c>
      <c r="M19" s="19">
        <f>60+212</f>
        <v>272</v>
      </c>
      <c r="N19" s="21" t="s">
        <v>123</v>
      </c>
      <c r="O19" s="21">
        <v>44773</v>
      </c>
      <c r="P19" s="22">
        <v>0.95</v>
      </c>
      <c r="Q19" s="22">
        <v>0.86</v>
      </c>
      <c r="R19" s="21"/>
    </row>
    <row r="20" spans="1:18" ht="36.75" customHeight="1" thickBot="1" x14ac:dyDescent="0.3">
      <c r="A20" s="17" t="s">
        <v>130</v>
      </c>
      <c r="B20" s="18" t="s">
        <v>119</v>
      </c>
      <c r="C20" s="63" t="s">
        <v>131</v>
      </c>
      <c r="D20" s="19" t="s">
        <v>67</v>
      </c>
      <c r="E20" s="49" t="s">
        <v>41</v>
      </c>
      <c r="F20" s="19" t="s">
        <v>132</v>
      </c>
      <c r="G20" s="19" t="s">
        <v>43</v>
      </c>
      <c r="H20" s="19" t="s">
        <v>15</v>
      </c>
      <c r="I20" s="19">
        <v>943</v>
      </c>
      <c r="J20" s="19" t="s">
        <v>22</v>
      </c>
      <c r="K20" s="20">
        <v>67335112067</v>
      </c>
      <c r="L20" s="20">
        <v>0</v>
      </c>
      <c r="M20" s="19">
        <v>362</v>
      </c>
      <c r="N20" s="21" t="s">
        <v>134</v>
      </c>
      <c r="O20" s="21">
        <v>44769</v>
      </c>
      <c r="P20" s="22">
        <v>0.9</v>
      </c>
      <c r="Q20" s="22">
        <v>0.77</v>
      </c>
      <c r="R20" s="21"/>
    </row>
    <row r="21" spans="1:18" ht="36.75" customHeight="1" thickBot="1" x14ac:dyDescent="0.3">
      <c r="A21" s="17" t="s">
        <v>135</v>
      </c>
      <c r="B21" s="18" t="s">
        <v>119</v>
      </c>
      <c r="C21" s="63" t="s">
        <v>136</v>
      </c>
      <c r="D21" s="19" t="s">
        <v>58</v>
      </c>
      <c r="E21" s="49" t="s">
        <v>41</v>
      </c>
      <c r="F21" s="19" t="s">
        <v>138</v>
      </c>
      <c r="G21" s="19" t="s">
        <v>15</v>
      </c>
      <c r="H21" s="19" t="s">
        <v>70</v>
      </c>
      <c r="I21" s="19">
        <v>1036</v>
      </c>
      <c r="J21" s="19" t="s">
        <v>22</v>
      </c>
      <c r="K21" s="20">
        <v>228108440</v>
      </c>
      <c r="L21" s="20">
        <f>79000000+44000000</f>
        <v>123000000</v>
      </c>
      <c r="M21" s="19">
        <v>31</v>
      </c>
      <c r="N21" s="21" t="s">
        <v>134</v>
      </c>
      <c r="O21" s="21">
        <v>44531</v>
      </c>
      <c r="P21" s="22">
        <v>0.93</v>
      </c>
      <c r="Q21" s="22">
        <v>0.51</v>
      </c>
      <c r="R21" s="21"/>
    </row>
    <row r="22" spans="1:18" ht="36.75" customHeight="1" thickBot="1" x14ac:dyDescent="0.3">
      <c r="A22" s="17" t="s">
        <v>139</v>
      </c>
      <c r="B22" s="18" t="s">
        <v>123</v>
      </c>
      <c r="C22" s="63" t="s">
        <v>140</v>
      </c>
      <c r="D22" s="19" t="s">
        <v>20</v>
      </c>
      <c r="E22" s="49" t="s">
        <v>41</v>
      </c>
      <c r="F22" s="19" t="s">
        <v>141</v>
      </c>
      <c r="G22" s="19" t="s">
        <v>15</v>
      </c>
      <c r="H22" s="19" t="s">
        <v>70</v>
      </c>
      <c r="I22" s="19">
        <v>1039</v>
      </c>
      <c r="J22" s="19" t="s">
        <v>22</v>
      </c>
      <c r="K22" s="20">
        <v>962469840</v>
      </c>
      <c r="L22" s="20">
        <f>47351506+204387350</f>
        <v>251738856</v>
      </c>
      <c r="M22" s="19">
        <f>60+212</f>
        <v>272</v>
      </c>
      <c r="N22" s="21" t="s">
        <v>123</v>
      </c>
      <c r="O22" s="21">
        <v>44773</v>
      </c>
      <c r="P22" s="22">
        <v>0.81</v>
      </c>
      <c r="Q22" s="22">
        <v>0.83</v>
      </c>
      <c r="R22" s="21"/>
    </row>
    <row r="23" spans="1:18" ht="36.75" customHeight="1" thickBot="1" x14ac:dyDescent="0.3">
      <c r="A23" s="17" t="s">
        <v>142</v>
      </c>
      <c r="B23" s="18" t="s">
        <v>123</v>
      </c>
      <c r="C23" s="63" t="s">
        <v>143</v>
      </c>
      <c r="D23" s="19" t="s">
        <v>58</v>
      </c>
      <c r="E23" s="49" t="s">
        <v>41</v>
      </c>
      <c r="F23" s="19" t="s">
        <v>144</v>
      </c>
      <c r="G23" s="19" t="s">
        <v>15</v>
      </c>
      <c r="H23" s="19" t="s">
        <v>62</v>
      </c>
      <c r="I23" s="19">
        <v>1039</v>
      </c>
      <c r="J23" s="19" t="s">
        <v>22</v>
      </c>
      <c r="K23" s="20">
        <v>356070989</v>
      </c>
      <c r="L23" s="20">
        <f>9875722+35394590</f>
        <v>45270312</v>
      </c>
      <c r="M23" s="19">
        <f>60+212</f>
        <v>272</v>
      </c>
      <c r="N23" s="21" t="s">
        <v>123</v>
      </c>
      <c r="O23" s="21">
        <v>44773</v>
      </c>
      <c r="P23" s="22">
        <v>0.95</v>
      </c>
      <c r="Q23" s="22">
        <v>0.6</v>
      </c>
      <c r="R23" s="21"/>
    </row>
    <row r="24" spans="1:18" ht="36.75" customHeight="1" thickBot="1" x14ac:dyDescent="0.3">
      <c r="A24" s="17" t="s">
        <v>145</v>
      </c>
      <c r="B24" s="18" t="s">
        <v>123</v>
      </c>
      <c r="C24" s="63" t="s">
        <v>146</v>
      </c>
      <c r="D24" s="19" t="s">
        <v>67</v>
      </c>
      <c r="E24" s="49" t="s">
        <v>147</v>
      </c>
      <c r="F24" s="19" t="s">
        <v>148</v>
      </c>
      <c r="G24" s="19" t="s">
        <v>150</v>
      </c>
      <c r="H24" s="19" t="s">
        <v>15</v>
      </c>
      <c r="I24" s="19">
        <v>1039</v>
      </c>
      <c r="J24" s="19" t="s">
        <v>22</v>
      </c>
      <c r="K24" s="20">
        <v>6464723502</v>
      </c>
      <c r="L24" s="20">
        <v>1547664986</v>
      </c>
      <c r="M24" s="19">
        <f>293+74</f>
        <v>367</v>
      </c>
      <c r="N24" s="21" t="s">
        <v>123</v>
      </c>
      <c r="O24" s="21">
        <v>44780</v>
      </c>
      <c r="P24" s="22">
        <v>0.98</v>
      </c>
      <c r="Q24" s="22">
        <v>0.84</v>
      </c>
      <c r="R24" s="21"/>
    </row>
    <row r="25" spans="1:18" ht="36.75" customHeight="1" thickBot="1" x14ac:dyDescent="0.3">
      <c r="A25" s="17" t="s">
        <v>151</v>
      </c>
      <c r="B25" s="18" t="s">
        <v>123</v>
      </c>
      <c r="C25" s="63" t="s">
        <v>152</v>
      </c>
      <c r="D25" s="19" t="s">
        <v>67</v>
      </c>
      <c r="E25" s="49" t="s">
        <v>153</v>
      </c>
      <c r="F25" s="19" t="s">
        <v>154</v>
      </c>
      <c r="G25" s="19" t="s">
        <v>15</v>
      </c>
      <c r="H25" s="19" t="s">
        <v>76</v>
      </c>
      <c r="I25" s="19">
        <v>1037</v>
      </c>
      <c r="J25" s="19" t="s">
        <v>22</v>
      </c>
      <c r="K25" s="20">
        <v>45988156867</v>
      </c>
      <c r="L25" s="20">
        <v>0</v>
      </c>
      <c r="M25" s="19">
        <v>365</v>
      </c>
      <c r="N25" s="21" t="s">
        <v>156</v>
      </c>
      <c r="O25" s="21" t="s">
        <v>78</v>
      </c>
      <c r="P25" s="22">
        <v>0.97</v>
      </c>
      <c r="Q25" s="22">
        <v>0.99</v>
      </c>
      <c r="R25" s="21"/>
    </row>
    <row r="26" spans="1:18" ht="36.75" customHeight="1" thickBot="1" x14ac:dyDescent="0.3">
      <c r="A26" s="17" t="s">
        <v>157</v>
      </c>
      <c r="B26" s="18" t="s">
        <v>123</v>
      </c>
      <c r="C26" s="63" t="s">
        <v>158</v>
      </c>
      <c r="D26" s="19" t="s">
        <v>67</v>
      </c>
      <c r="E26" s="49" t="s">
        <v>147</v>
      </c>
      <c r="F26" s="19" t="s">
        <v>159</v>
      </c>
      <c r="G26" s="19" t="s">
        <v>160</v>
      </c>
      <c r="H26" s="19" t="s">
        <v>15</v>
      </c>
      <c r="I26" s="19">
        <v>1088</v>
      </c>
      <c r="J26" s="19" t="s">
        <v>22</v>
      </c>
      <c r="K26" s="20">
        <v>6248255300</v>
      </c>
      <c r="L26" s="20">
        <v>0</v>
      </c>
      <c r="M26" s="19">
        <v>0</v>
      </c>
      <c r="N26" s="21" t="s">
        <v>123</v>
      </c>
      <c r="O26" s="21" t="s">
        <v>162</v>
      </c>
      <c r="P26" s="22">
        <v>0.87729999999999997</v>
      </c>
      <c r="Q26" s="22">
        <v>0.26076723305464167</v>
      </c>
      <c r="R26" s="21"/>
    </row>
    <row r="27" spans="1:18" ht="36.75" customHeight="1" thickBot="1" x14ac:dyDescent="0.3">
      <c r="A27" s="17" t="s">
        <v>163</v>
      </c>
      <c r="B27" s="18" t="s">
        <v>123</v>
      </c>
      <c r="C27" s="63" t="s">
        <v>158</v>
      </c>
      <c r="D27" s="19" t="s">
        <v>40</v>
      </c>
      <c r="E27" s="49" t="s">
        <v>108</v>
      </c>
      <c r="F27" s="19" t="s">
        <v>160</v>
      </c>
      <c r="G27" s="19" t="s">
        <v>15</v>
      </c>
      <c r="H27" s="19" t="s">
        <v>164</v>
      </c>
      <c r="I27" s="19">
        <v>1088</v>
      </c>
      <c r="J27" s="19" t="s">
        <v>22</v>
      </c>
      <c r="K27" s="20">
        <v>449107428</v>
      </c>
      <c r="L27" s="20">
        <v>0</v>
      </c>
      <c r="M27" s="19">
        <v>0</v>
      </c>
      <c r="N27" s="21" t="s">
        <v>123</v>
      </c>
      <c r="O27" s="21" t="s">
        <v>162</v>
      </c>
      <c r="P27" s="22">
        <v>4.2299999999999997E-2</v>
      </c>
      <c r="Q27" s="22">
        <v>0.16773226917101891</v>
      </c>
      <c r="R27" s="21"/>
    </row>
    <row r="28" spans="1:18" ht="36.75" customHeight="1" thickBot="1" x14ac:dyDescent="0.3">
      <c r="A28" s="17" t="s">
        <v>165</v>
      </c>
      <c r="B28" s="18" t="s">
        <v>166</v>
      </c>
      <c r="C28" s="63" t="s">
        <v>167</v>
      </c>
      <c r="D28" s="19" t="s">
        <v>58</v>
      </c>
      <c r="E28" s="49" t="s">
        <v>41</v>
      </c>
      <c r="F28" s="19" t="s">
        <v>168</v>
      </c>
      <c r="G28" s="19" t="s">
        <v>15</v>
      </c>
      <c r="H28" s="19" t="s">
        <v>170</v>
      </c>
      <c r="I28" s="19">
        <v>666</v>
      </c>
      <c r="J28" s="19" t="s">
        <v>22</v>
      </c>
      <c r="K28" s="20">
        <v>790845072</v>
      </c>
      <c r="L28" s="20">
        <f>12000000+427293186</f>
        <v>439293186</v>
      </c>
      <c r="M28" s="19">
        <f>75+326</f>
        <v>401</v>
      </c>
      <c r="N28" s="21" t="s">
        <v>169</v>
      </c>
      <c r="O28" s="21">
        <v>44718</v>
      </c>
      <c r="P28" s="22">
        <v>0.96</v>
      </c>
      <c r="Q28" s="22">
        <v>0.84</v>
      </c>
      <c r="R28" s="21"/>
    </row>
    <row r="29" spans="1:18" ht="36.75" customHeight="1" thickBot="1" x14ac:dyDescent="0.3">
      <c r="A29" s="17" t="s">
        <v>171</v>
      </c>
      <c r="B29" s="18" t="s">
        <v>172</v>
      </c>
      <c r="C29" s="63" t="s">
        <v>173</v>
      </c>
      <c r="D29" s="19" t="s">
        <v>20</v>
      </c>
      <c r="E29" s="49" t="s">
        <v>82</v>
      </c>
      <c r="F29" s="19" t="s">
        <v>175</v>
      </c>
      <c r="G29" s="19" t="s">
        <v>15</v>
      </c>
      <c r="H29" s="19" t="s">
        <v>177</v>
      </c>
      <c r="I29" s="19">
        <v>1019</v>
      </c>
      <c r="J29" s="19" t="s">
        <v>22</v>
      </c>
      <c r="K29" s="20">
        <v>12904834814</v>
      </c>
      <c r="L29" s="20">
        <v>1965780338.5</v>
      </c>
      <c r="M29" s="19">
        <v>150</v>
      </c>
      <c r="N29" s="21" t="s">
        <v>176</v>
      </c>
      <c r="O29" s="21">
        <v>44895</v>
      </c>
      <c r="P29" s="22">
        <v>0.95</v>
      </c>
      <c r="Q29" s="22">
        <v>0.94</v>
      </c>
      <c r="R29" s="21"/>
    </row>
    <row r="30" spans="1:18" ht="36.75" customHeight="1" thickBot="1" x14ac:dyDescent="0.3">
      <c r="A30" s="17" t="s">
        <v>178</v>
      </c>
      <c r="B30" s="18" t="s">
        <v>179</v>
      </c>
      <c r="C30" s="63" t="s">
        <v>180</v>
      </c>
      <c r="D30" s="19" t="s">
        <v>67</v>
      </c>
      <c r="E30" s="49" t="s">
        <v>41</v>
      </c>
      <c r="F30" s="19" t="s">
        <v>181</v>
      </c>
      <c r="G30" s="19" t="s">
        <v>15</v>
      </c>
      <c r="H30" s="19" t="s">
        <v>183</v>
      </c>
      <c r="I30" s="19">
        <v>463</v>
      </c>
      <c r="J30" s="19" t="s">
        <v>22</v>
      </c>
      <c r="K30" s="20">
        <v>7190000000</v>
      </c>
      <c r="L30" s="20">
        <v>0</v>
      </c>
      <c r="M30" s="19">
        <v>420</v>
      </c>
      <c r="N30" s="21" t="s">
        <v>182</v>
      </c>
      <c r="O30" s="21" t="s">
        <v>184</v>
      </c>
      <c r="P30" s="22">
        <v>0.89</v>
      </c>
      <c r="Q30" s="22">
        <v>0.75</v>
      </c>
      <c r="R30" s="21"/>
    </row>
    <row r="31" spans="1:18" ht="36.75" customHeight="1" thickBot="1" x14ac:dyDescent="0.3">
      <c r="A31" s="17" t="s">
        <v>185</v>
      </c>
      <c r="B31" s="18" t="s">
        <v>186</v>
      </c>
      <c r="C31" s="63" t="s">
        <v>187</v>
      </c>
      <c r="D31" s="19" t="s">
        <v>40</v>
      </c>
      <c r="E31" s="49" t="s">
        <v>188</v>
      </c>
      <c r="F31" s="19" t="s">
        <v>189</v>
      </c>
      <c r="G31" s="19" t="s">
        <v>15</v>
      </c>
      <c r="H31" s="19" t="s">
        <v>183</v>
      </c>
      <c r="I31" s="19">
        <v>382</v>
      </c>
      <c r="J31" s="19" t="s">
        <v>22</v>
      </c>
      <c r="K31" s="20">
        <v>249999896</v>
      </c>
      <c r="L31" s="20">
        <v>0</v>
      </c>
      <c r="M31" s="19">
        <v>543</v>
      </c>
      <c r="N31" s="21" t="s">
        <v>190</v>
      </c>
      <c r="O31" s="21">
        <v>44773</v>
      </c>
      <c r="P31" s="22">
        <v>1</v>
      </c>
      <c r="Q31" s="22">
        <v>0.54</v>
      </c>
      <c r="R31" s="21"/>
    </row>
    <row r="32" spans="1:18" ht="36.75" customHeight="1" thickBot="1" x14ac:dyDescent="0.3">
      <c r="A32" s="17" t="s">
        <v>191</v>
      </c>
      <c r="B32" s="18" t="s">
        <v>192</v>
      </c>
      <c r="C32" s="63" t="s">
        <v>193</v>
      </c>
      <c r="D32" s="19" t="s">
        <v>67</v>
      </c>
      <c r="E32" s="49" t="s">
        <v>147</v>
      </c>
      <c r="F32" s="19" t="s">
        <v>195</v>
      </c>
      <c r="G32" s="19" t="s">
        <v>15</v>
      </c>
      <c r="H32" s="19" t="s">
        <v>196</v>
      </c>
      <c r="I32" s="19">
        <v>336</v>
      </c>
      <c r="J32" s="19" t="s">
        <v>22</v>
      </c>
      <c r="K32" s="20">
        <v>1001601293</v>
      </c>
      <c r="L32" s="20">
        <v>325107628</v>
      </c>
      <c r="M32" s="19">
        <v>100</v>
      </c>
      <c r="N32" s="21" t="s">
        <v>197</v>
      </c>
      <c r="O32" s="21" t="s">
        <v>198</v>
      </c>
      <c r="P32" s="22">
        <v>0.99</v>
      </c>
      <c r="Q32" s="22">
        <v>0.93400000000000005</v>
      </c>
      <c r="R32" s="21"/>
    </row>
    <row r="33" spans="1:18" ht="36.75" customHeight="1" thickBot="1" x14ac:dyDescent="0.3">
      <c r="A33" s="17" t="s">
        <v>199</v>
      </c>
      <c r="B33" s="18">
        <v>43825</v>
      </c>
      <c r="C33" s="64" t="s">
        <v>200</v>
      </c>
      <c r="D33" s="54" t="s">
        <v>67</v>
      </c>
      <c r="E33" s="50" t="s">
        <v>147</v>
      </c>
      <c r="F33" s="55" t="s">
        <v>201</v>
      </c>
      <c r="G33" s="54"/>
      <c r="H33" s="55" t="s">
        <v>196</v>
      </c>
      <c r="I33" s="56">
        <v>336</v>
      </c>
      <c r="J33" s="54" t="s">
        <v>22</v>
      </c>
      <c r="K33" s="20">
        <v>3190366118</v>
      </c>
      <c r="L33" s="57">
        <v>184565856</v>
      </c>
      <c r="M33" s="54">
        <v>193</v>
      </c>
      <c r="N33" s="21">
        <v>43829</v>
      </c>
      <c r="O33" s="21">
        <v>44739</v>
      </c>
      <c r="P33" s="24">
        <v>1</v>
      </c>
      <c r="Q33" s="24">
        <v>1</v>
      </c>
      <c r="R33" s="21"/>
    </row>
    <row r="34" spans="1:18" ht="36.75" customHeight="1" thickBot="1" x14ac:dyDescent="0.3">
      <c r="A34" s="17" t="s">
        <v>202</v>
      </c>
      <c r="B34" s="18" t="s">
        <v>197</v>
      </c>
      <c r="C34" s="63" t="s">
        <v>203</v>
      </c>
      <c r="D34" s="19" t="s">
        <v>58</v>
      </c>
      <c r="E34" s="49" t="s">
        <v>41</v>
      </c>
      <c r="F34" s="19" t="s">
        <v>204</v>
      </c>
      <c r="G34" s="19" t="s">
        <v>15</v>
      </c>
      <c r="H34" s="19" t="s">
        <v>205</v>
      </c>
      <c r="I34" s="19">
        <v>822</v>
      </c>
      <c r="J34" s="19" t="s">
        <v>22</v>
      </c>
      <c r="K34" s="20">
        <v>13000000</v>
      </c>
      <c r="L34" s="20">
        <v>0</v>
      </c>
      <c r="M34" s="19">
        <v>130</v>
      </c>
      <c r="N34" s="21" t="s">
        <v>206</v>
      </c>
      <c r="O34" s="21" t="s">
        <v>63</v>
      </c>
      <c r="P34" s="22">
        <v>0.94</v>
      </c>
      <c r="Q34" s="22">
        <v>0.75</v>
      </c>
      <c r="R34" s="21"/>
    </row>
    <row r="35" spans="1:18" ht="36.75" customHeight="1" thickBot="1" x14ac:dyDescent="0.3">
      <c r="A35" s="17" t="s">
        <v>207</v>
      </c>
      <c r="B35" s="18" t="s">
        <v>197</v>
      </c>
      <c r="C35" s="63" t="s">
        <v>208</v>
      </c>
      <c r="D35" s="19" t="s">
        <v>40</v>
      </c>
      <c r="E35" s="49" t="s">
        <v>188</v>
      </c>
      <c r="F35" s="19" t="s">
        <v>209</v>
      </c>
      <c r="G35" s="19" t="s">
        <v>15</v>
      </c>
      <c r="H35" s="19" t="s">
        <v>183</v>
      </c>
      <c r="I35" s="19">
        <v>716</v>
      </c>
      <c r="J35" s="19" t="s">
        <v>22</v>
      </c>
      <c r="K35" s="20">
        <v>1877463782</v>
      </c>
      <c r="L35" s="20">
        <v>0</v>
      </c>
      <c r="M35" s="19">
        <f>90+277</f>
        <v>367</v>
      </c>
      <c r="N35" s="21" t="s">
        <v>206</v>
      </c>
      <c r="O35" s="21">
        <v>44912</v>
      </c>
      <c r="P35" s="22">
        <v>1</v>
      </c>
      <c r="Q35" s="22">
        <v>0.88</v>
      </c>
      <c r="R35" s="21"/>
    </row>
    <row r="36" spans="1:18" ht="36.75" customHeight="1" thickBot="1" x14ac:dyDescent="0.3">
      <c r="A36" s="17" t="s">
        <v>210</v>
      </c>
      <c r="B36" s="18" t="s">
        <v>197</v>
      </c>
      <c r="C36" s="63" t="s">
        <v>211</v>
      </c>
      <c r="D36" s="19" t="s">
        <v>40</v>
      </c>
      <c r="E36" s="49" t="s">
        <v>108</v>
      </c>
      <c r="F36" s="19" t="s">
        <v>212</v>
      </c>
      <c r="G36" s="19" t="s">
        <v>15</v>
      </c>
      <c r="H36" s="19" t="s">
        <v>213</v>
      </c>
      <c r="I36" s="19">
        <v>336</v>
      </c>
      <c r="J36" s="19" t="s">
        <v>22</v>
      </c>
      <c r="K36" s="20">
        <v>218898400</v>
      </c>
      <c r="L36" s="20">
        <v>25797144</v>
      </c>
      <c r="M36" s="19">
        <v>272</v>
      </c>
      <c r="N36" s="21" t="s">
        <v>206</v>
      </c>
      <c r="O36" s="21">
        <v>44770</v>
      </c>
      <c r="P36" s="25">
        <v>0.97</v>
      </c>
      <c r="Q36" s="25">
        <v>0.97</v>
      </c>
      <c r="R36" s="21"/>
    </row>
    <row r="37" spans="1:18" ht="36.75" customHeight="1" thickBot="1" x14ac:dyDescent="0.3">
      <c r="A37" s="17" t="s">
        <v>214</v>
      </c>
      <c r="B37" s="18" t="s">
        <v>215</v>
      </c>
      <c r="C37" s="63" t="s">
        <v>217</v>
      </c>
      <c r="D37" s="19" t="s">
        <v>58</v>
      </c>
      <c r="E37" s="49" t="s">
        <v>41</v>
      </c>
      <c r="F37" s="19" t="s">
        <v>218</v>
      </c>
      <c r="G37" s="19" t="s">
        <v>15</v>
      </c>
      <c r="H37" s="19" t="s">
        <v>219</v>
      </c>
      <c r="I37" s="19">
        <v>182</v>
      </c>
      <c r="J37" s="19" t="s">
        <v>22</v>
      </c>
      <c r="K37" s="20">
        <v>130557536</v>
      </c>
      <c r="L37" s="20">
        <v>0</v>
      </c>
      <c r="M37" s="19">
        <v>301</v>
      </c>
      <c r="N37" s="21" t="s">
        <v>215</v>
      </c>
      <c r="O37" s="21" t="s">
        <v>220</v>
      </c>
      <c r="P37" s="22">
        <v>1</v>
      </c>
      <c r="Q37" s="22">
        <v>0.83</v>
      </c>
      <c r="R37" s="21"/>
    </row>
    <row r="38" spans="1:18" ht="36.75" customHeight="1" thickBot="1" x14ac:dyDescent="0.3">
      <c r="A38" s="17" t="s">
        <v>221</v>
      </c>
      <c r="B38" s="18" t="s">
        <v>222</v>
      </c>
      <c r="C38" s="63" t="s">
        <v>224</v>
      </c>
      <c r="D38" s="19" t="s">
        <v>58</v>
      </c>
      <c r="E38" s="49" t="s">
        <v>59</v>
      </c>
      <c r="F38" s="19" t="s">
        <v>225</v>
      </c>
      <c r="G38" s="19" t="s">
        <v>15</v>
      </c>
      <c r="H38" s="19" t="s">
        <v>70</v>
      </c>
      <c r="I38" s="19">
        <v>596</v>
      </c>
      <c r="J38" s="19" t="s">
        <v>22</v>
      </c>
      <c r="K38" s="20">
        <v>1331391631</v>
      </c>
      <c r="L38" s="20">
        <v>0</v>
      </c>
      <c r="M38" s="19">
        <v>180</v>
      </c>
      <c r="N38" s="21" t="s">
        <v>226</v>
      </c>
      <c r="O38" s="21">
        <v>44926</v>
      </c>
      <c r="P38" s="22">
        <v>0.42</v>
      </c>
      <c r="Q38" s="22">
        <v>0.33</v>
      </c>
      <c r="R38" s="21"/>
    </row>
    <row r="39" spans="1:18" ht="36.75" customHeight="1" thickBot="1" x14ac:dyDescent="0.3">
      <c r="A39" s="17" t="s">
        <v>227</v>
      </c>
      <c r="B39" s="18" t="s">
        <v>228</v>
      </c>
      <c r="C39" s="63" t="s">
        <v>229</v>
      </c>
      <c r="D39" s="19" t="s">
        <v>58</v>
      </c>
      <c r="E39" s="49" t="s">
        <v>41</v>
      </c>
      <c r="F39" s="19" t="s">
        <v>230</v>
      </c>
      <c r="G39" s="19" t="s">
        <v>15</v>
      </c>
      <c r="H39" s="19" t="s">
        <v>231</v>
      </c>
      <c r="I39" s="19">
        <v>587</v>
      </c>
      <c r="J39" s="19" t="s">
        <v>22</v>
      </c>
      <c r="K39" s="20">
        <v>3002095018</v>
      </c>
      <c r="L39" s="20">
        <v>0</v>
      </c>
      <c r="M39" s="19">
        <v>0</v>
      </c>
      <c r="N39" s="21" t="s">
        <v>232</v>
      </c>
      <c r="O39" s="21" t="s">
        <v>233</v>
      </c>
      <c r="P39" s="22" t="s">
        <v>1448</v>
      </c>
      <c r="Q39" s="22" t="s">
        <v>1448</v>
      </c>
      <c r="R39" s="21"/>
    </row>
    <row r="40" spans="1:18" ht="36.75" customHeight="1" thickBot="1" x14ac:dyDescent="0.3">
      <c r="A40" s="17" t="s">
        <v>234</v>
      </c>
      <c r="B40" s="18" t="s">
        <v>235</v>
      </c>
      <c r="C40" s="63" t="s">
        <v>237</v>
      </c>
      <c r="D40" s="19" t="s">
        <v>58</v>
      </c>
      <c r="E40" s="49" t="s">
        <v>41</v>
      </c>
      <c r="F40" s="19" t="s">
        <v>238</v>
      </c>
      <c r="G40" s="19" t="s">
        <v>15</v>
      </c>
      <c r="H40" s="19" t="s">
        <v>240</v>
      </c>
      <c r="I40" s="19">
        <v>44774</v>
      </c>
      <c r="J40" s="19" t="s">
        <v>22</v>
      </c>
      <c r="K40" s="20">
        <v>21310853120</v>
      </c>
      <c r="L40" s="20">
        <v>2384944545.4899998</v>
      </c>
      <c r="M40" s="19">
        <v>153</v>
      </c>
      <c r="N40" s="21" t="s">
        <v>241</v>
      </c>
      <c r="O40" s="21">
        <v>44926</v>
      </c>
      <c r="P40" s="22">
        <v>0.84</v>
      </c>
      <c r="Q40" s="22">
        <v>0.76</v>
      </c>
      <c r="R40" s="21"/>
    </row>
    <row r="41" spans="1:18" ht="36.75" customHeight="1" thickBot="1" x14ac:dyDescent="0.3">
      <c r="A41" s="17" t="s">
        <v>242</v>
      </c>
      <c r="B41" s="18" t="s">
        <v>243</v>
      </c>
      <c r="C41" s="63" t="s">
        <v>244</v>
      </c>
      <c r="D41" s="19" t="s">
        <v>58</v>
      </c>
      <c r="E41" s="49" t="s">
        <v>59</v>
      </c>
      <c r="F41" s="19" t="s">
        <v>245</v>
      </c>
      <c r="G41" s="19" t="s">
        <v>15</v>
      </c>
      <c r="H41" s="19" t="s">
        <v>240</v>
      </c>
      <c r="I41" s="19">
        <v>365</v>
      </c>
      <c r="J41" s="19" t="s">
        <v>22</v>
      </c>
      <c r="K41" s="20">
        <v>19754808632</v>
      </c>
      <c r="L41" s="20">
        <v>0</v>
      </c>
      <c r="M41" s="19">
        <f>180+120</f>
        <v>300</v>
      </c>
      <c r="N41" s="21" t="s">
        <v>246</v>
      </c>
      <c r="O41" s="21">
        <v>44863</v>
      </c>
      <c r="P41" s="22">
        <v>0.95</v>
      </c>
      <c r="Q41" s="22">
        <v>0.79</v>
      </c>
      <c r="R41" s="21"/>
    </row>
    <row r="42" spans="1:18" ht="36.75" customHeight="1" thickBot="1" x14ac:dyDescent="0.3">
      <c r="A42" s="17" t="s">
        <v>247</v>
      </c>
      <c r="B42" s="18" t="s">
        <v>248</v>
      </c>
      <c r="C42" s="63" t="s">
        <v>249</v>
      </c>
      <c r="D42" s="19" t="s">
        <v>58</v>
      </c>
      <c r="E42" s="49" t="s">
        <v>41</v>
      </c>
      <c r="F42" s="19" t="s">
        <v>250</v>
      </c>
      <c r="G42" s="19" t="s">
        <v>15</v>
      </c>
      <c r="H42" s="19" t="s">
        <v>252</v>
      </c>
      <c r="I42" s="19">
        <v>573</v>
      </c>
      <c r="J42" s="19" t="s">
        <v>22</v>
      </c>
      <c r="K42" s="20">
        <v>216177520</v>
      </c>
      <c r="L42" s="20">
        <v>75369555</v>
      </c>
      <c r="M42" s="19">
        <v>150</v>
      </c>
      <c r="N42" s="21" t="s">
        <v>253</v>
      </c>
      <c r="O42" s="21">
        <v>44926</v>
      </c>
      <c r="P42" s="22">
        <v>0.79</v>
      </c>
      <c r="Q42" s="22">
        <v>0.75</v>
      </c>
      <c r="R42" s="21"/>
    </row>
    <row r="43" spans="1:18" ht="36.75" customHeight="1" thickBot="1" x14ac:dyDescent="0.3">
      <c r="A43" s="17" t="s">
        <v>254</v>
      </c>
      <c r="B43" s="18" t="s">
        <v>246</v>
      </c>
      <c r="C43" s="63" t="s">
        <v>255</v>
      </c>
      <c r="D43" s="19" t="s">
        <v>58</v>
      </c>
      <c r="E43" s="49" t="s">
        <v>59</v>
      </c>
      <c r="F43" s="19" t="s">
        <v>256</v>
      </c>
      <c r="G43" s="19" t="s">
        <v>258</v>
      </c>
      <c r="H43" s="19" t="s">
        <v>15</v>
      </c>
      <c r="I43" s="19">
        <v>181</v>
      </c>
      <c r="J43" s="19" t="s">
        <v>22</v>
      </c>
      <c r="K43" s="20">
        <v>406000000</v>
      </c>
      <c r="L43" s="20">
        <v>0</v>
      </c>
      <c r="M43" s="19">
        <v>0</v>
      </c>
      <c r="N43" s="21" t="s">
        <v>257</v>
      </c>
      <c r="O43" s="21" t="s">
        <v>259</v>
      </c>
      <c r="P43" s="22">
        <v>1</v>
      </c>
      <c r="Q43" s="22">
        <v>0.75463787438423646</v>
      </c>
      <c r="R43" s="21"/>
    </row>
    <row r="44" spans="1:18" ht="36.75" customHeight="1" thickBot="1" x14ac:dyDescent="0.3">
      <c r="A44" s="17" t="s">
        <v>260</v>
      </c>
      <c r="B44" s="18" t="s">
        <v>246</v>
      </c>
      <c r="C44" s="63" t="s">
        <v>261</v>
      </c>
      <c r="D44" s="19" t="s">
        <v>116</v>
      </c>
      <c r="E44" s="49" t="s">
        <v>108</v>
      </c>
      <c r="F44" s="19" t="s">
        <v>258</v>
      </c>
      <c r="G44" s="19" t="s">
        <v>15</v>
      </c>
      <c r="H44" s="19" t="s">
        <v>262</v>
      </c>
      <c r="I44" s="19">
        <v>181</v>
      </c>
      <c r="J44" s="19" t="s">
        <v>22</v>
      </c>
      <c r="K44" s="20">
        <v>35000000</v>
      </c>
      <c r="L44" s="20">
        <v>0</v>
      </c>
      <c r="M44" s="19">
        <v>0</v>
      </c>
      <c r="N44" s="21" t="s">
        <v>257</v>
      </c>
      <c r="O44" s="21" t="s">
        <v>259</v>
      </c>
      <c r="P44" s="22">
        <v>1</v>
      </c>
      <c r="Q44" s="22">
        <v>0.7546511142857143</v>
      </c>
      <c r="R44" s="21"/>
    </row>
    <row r="45" spans="1:18" ht="36.75" customHeight="1" thickBot="1" x14ac:dyDescent="0.3">
      <c r="A45" s="17" t="s">
        <v>263</v>
      </c>
      <c r="B45" s="18" t="s">
        <v>251</v>
      </c>
      <c r="C45" s="63" t="s">
        <v>264</v>
      </c>
      <c r="D45" s="19" t="s">
        <v>67</v>
      </c>
      <c r="E45" s="49" t="s">
        <v>41</v>
      </c>
      <c r="F45" s="19" t="s">
        <v>265</v>
      </c>
      <c r="G45" s="19" t="s">
        <v>15</v>
      </c>
      <c r="H45" s="19" t="s">
        <v>231</v>
      </c>
      <c r="I45" s="19">
        <v>574</v>
      </c>
      <c r="J45" s="19" t="s">
        <v>22</v>
      </c>
      <c r="K45" s="20">
        <v>15454050000</v>
      </c>
      <c r="L45" s="20">
        <v>0</v>
      </c>
      <c r="M45" s="19">
        <v>0</v>
      </c>
      <c r="N45" s="21" t="s">
        <v>266</v>
      </c>
      <c r="O45" s="21" t="s">
        <v>63</v>
      </c>
      <c r="P45" s="22">
        <v>0.85</v>
      </c>
      <c r="Q45" s="22">
        <v>0.95</v>
      </c>
      <c r="R45" s="21"/>
    </row>
    <row r="46" spans="1:18" ht="36.75" customHeight="1" thickBot="1" x14ac:dyDescent="0.3">
      <c r="A46" s="17" t="s">
        <v>267</v>
      </c>
      <c r="B46" s="18" t="s">
        <v>239</v>
      </c>
      <c r="C46" s="63" t="s">
        <v>268</v>
      </c>
      <c r="D46" s="19" t="s">
        <v>40</v>
      </c>
      <c r="E46" s="49" t="s">
        <v>108</v>
      </c>
      <c r="F46" s="19" t="s">
        <v>269</v>
      </c>
      <c r="G46" s="19" t="s">
        <v>15</v>
      </c>
      <c r="H46" s="19" t="s">
        <v>270</v>
      </c>
      <c r="I46" s="19">
        <v>44573</v>
      </c>
      <c r="J46" s="19" t="s">
        <v>22</v>
      </c>
      <c r="K46" s="20">
        <v>104600000</v>
      </c>
      <c r="L46" s="20">
        <v>0</v>
      </c>
      <c r="M46" s="19">
        <v>0</v>
      </c>
      <c r="N46" s="21" t="s">
        <v>241</v>
      </c>
      <c r="O46" s="21" t="s">
        <v>271</v>
      </c>
      <c r="P46" s="22">
        <v>0.91500000000000004</v>
      </c>
      <c r="Q46" s="22">
        <v>0.9</v>
      </c>
      <c r="R46" s="21"/>
    </row>
    <row r="47" spans="1:18" ht="36.75" customHeight="1" thickBot="1" x14ac:dyDescent="0.3">
      <c r="A47" s="17" t="s">
        <v>272</v>
      </c>
      <c r="B47" s="18" t="s">
        <v>239</v>
      </c>
      <c r="C47" s="63" t="s">
        <v>273</v>
      </c>
      <c r="D47" s="19" t="s">
        <v>40</v>
      </c>
      <c r="E47" s="49" t="s">
        <v>108</v>
      </c>
      <c r="F47" s="19" t="s">
        <v>274</v>
      </c>
      <c r="G47" s="19" t="s">
        <v>15</v>
      </c>
      <c r="H47" s="19" t="s">
        <v>231</v>
      </c>
      <c r="I47" s="19">
        <v>44774</v>
      </c>
      <c r="J47" s="19" t="s">
        <v>22</v>
      </c>
      <c r="K47" s="20">
        <v>928000000</v>
      </c>
      <c r="L47" s="20">
        <v>0</v>
      </c>
      <c r="M47" s="19">
        <v>0</v>
      </c>
      <c r="N47" s="21" t="s">
        <v>275</v>
      </c>
      <c r="O47" s="21" t="s">
        <v>63</v>
      </c>
      <c r="P47" s="22">
        <v>0.8</v>
      </c>
      <c r="Q47" s="22">
        <v>0.88</v>
      </c>
      <c r="R47" s="21"/>
    </row>
    <row r="48" spans="1:18" ht="36.75" customHeight="1" thickBot="1" x14ac:dyDescent="0.3">
      <c r="A48" s="17" t="s">
        <v>276</v>
      </c>
      <c r="B48" s="18" t="s">
        <v>239</v>
      </c>
      <c r="C48" s="63" t="s">
        <v>277</v>
      </c>
      <c r="D48" s="19" t="s">
        <v>40</v>
      </c>
      <c r="E48" s="49" t="s">
        <v>188</v>
      </c>
      <c r="F48" s="19" t="s">
        <v>278</v>
      </c>
      <c r="G48" s="19" t="s">
        <v>269</v>
      </c>
      <c r="H48" s="19" t="s">
        <v>15</v>
      </c>
      <c r="I48" s="19">
        <v>365</v>
      </c>
      <c r="J48" s="19" t="s">
        <v>22</v>
      </c>
      <c r="K48" s="20">
        <v>768759846</v>
      </c>
      <c r="L48" s="20">
        <v>0</v>
      </c>
      <c r="M48" s="19">
        <v>0</v>
      </c>
      <c r="N48" s="21" t="s">
        <v>253</v>
      </c>
      <c r="O48" s="21" t="s">
        <v>279</v>
      </c>
      <c r="P48" s="22">
        <v>0.92</v>
      </c>
      <c r="Q48" s="22">
        <v>0.9</v>
      </c>
      <c r="R48" s="21"/>
    </row>
    <row r="49" spans="1:18" ht="36.75" customHeight="1" thickBot="1" x14ac:dyDescent="0.3">
      <c r="A49" s="17" t="s">
        <v>280</v>
      </c>
      <c r="B49" s="18" t="s">
        <v>246</v>
      </c>
      <c r="C49" s="63" t="s">
        <v>281</v>
      </c>
      <c r="D49" s="19" t="s">
        <v>40</v>
      </c>
      <c r="E49" s="49" t="s">
        <v>108</v>
      </c>
      <c r="F49" s="19" t="s">
        <v>282</v>
      </c>
      <c r="G49" s="19" t="s">
        <v>15</v>
      </c>
      <c r="H49" s="19" t="s">
        <v>240</v>
      </c>
      <c r="I49" s="19">
        <v>44789</v>
      </c>
      <c r="J49" s="19" t="s">
        <v>22</v>
      </c>
      <c r="K49" s="20">
        <v>1581283377</v>
      </c>
      <c r="L49" s="20">
        <v>0</v>
      </c>
      <c r="M49" s="19">
        <v>0</v>
      </c>
      <c r="N49" s="21" t="s">
        <v>257</v>
      </c>
      <c r="O49" s="21" t="s">
        <v>283</v>
      </c>
      <c r="P49" s="22">
        <v>0.87</v>
      </c>
      <c r="Q49" s="22">
        <v>0.87</v>
      </c>
      <c r="R49" s="21"/>
    </row>
    <row r="50" spans="1:18" ht="36.75" customHeight="1" thickBot="1" x14ac:dyDescent="0.3">
      <c r="A50" s="17" t="s">
        <v>284</v>
      </c>
      <c r="B50" s="18" t="s">
        <v>246</v>
      </c>
      <c r="C50" s="63" t="s">
        <v>285</v>
      </c>
      <c r="D50" s="19" t="s">
        <v>40</v>
      </c>
      <c r="E50" s="49" t="s">
        <v>188</v>
      </c>
      <c r="F50" s="19" t="s">
        <v>286</v>
      </c>
      <c r="G50" s="19" t="s">
        <v>288</v>
      </c>
      <c r="H50" s="19" t="s">
        <v>15</v>
      </c>
      <c r="I50" s="19">
        <v>44574</v>
      </c>
      <c r="J50" s="19" t="s">
        <v>22</v>
      </c>
      <c r="K50" s="20">
        <v>1344474230</v>
      </c>
      <c r="L50" s="20">
        <v>528357782.27999997</v>
      </c>
      <c r="M50" s="19">
        <f>144+75</f>
        <v>219</v>
      </c>
      <c r="N50" s="21" t="s">
        <v>287</v>
      </c>
      <c r="O50" s="21">
        <v>44801</v>
      </c>
      <c r="P50" s="22">
        <v>0.81</v>
      </c>
      <c r="Q50" s="22">
        <v>0.79</v>
      </c>
      <c r="R50" s="21"/>
    </row>
    <row r="51" spans="1:18" ht="36.75" customHeight="1" thickBot="1" x14ac:dyDescent="0.3">
      <c r="A51" s="17" t="s">
        <v>289</v>
      </c>
      <c r="B51" s="18" t="s">
        <v>246</v>
      </c>
      <c r="C51" s="63" t="s">
        <v>290</v>
      </c>
      <c r="D51" s="19" t="s">
        <v>40</v>
      </c>
      <c r="E51" s="49" t="s">
        <v>108</v>
      </c>
      <c r="F51" s="19" t="s">
        <v>288</v>
      </c>
      <c r="G51" s="19" t="s">
        <v>15</v>
      </c>
      <c r="H51" s="19" t="s">
        <v>291</v>
      </c>
      <c r="I51" s="19">
        <v>365</v>
      </c>
      <c r="J51" s="19" t="s">
        <v>22</v>
      </c>
      <c r="K51" s="20">
        <v>168972000</v>
      </c>
      <c r="L51" s="20">
        <v>66403408</v>
      </c>
      <c r="M51" s="19">
        <v>219</v>
      </c>
      <c r="N51" s="21" t="s">
        <v>257</v>
      </c>
      <c r="O51" s="21">
        <v>44801</v>
      </c>
      <c r="P51" s="22">
        <v>0.81</v>
      </c>
      <c r="Q51" s="22">
        <v>0.79</v>
      </c>
      <c r="R51" s="21"/>
    </row>
    <row r="52" spans="1:18" ht="36.75" customHeight="1" thickBot="1" x14ac:dyDescent="0.3">
      <c r="A52" s="17" t="s">
        <v>292</v>
      </c>
      <c r="B52" s="18" t="s">
        <v>293</v>
      </c>
      <c r="C52" s="63" t="s">
        <v>294</v>
      </c>
      <c r="D52" s="19" t="s">
        <v>20</v>
      </c>
      <c r="E52" s="49" t="s">
        <v>41</v>
      </c>
      <c r="F52" s="19" t="s">
        <v>295</v>
      </c>
      <c r="G52" s="19" t="s">
        <v>15</v>
      </c>
      <c r="H52" s="19" t="s">
        <v>296</v>
      </c>
      <c r="I52" s="19">
        <v>214</v>
      </c>
      <c r="J52" s="19" t="s">
        <v>22</v>
      </c>
      <c r="K52" s="20">
        <v>40177613</v>
      </c>
      <c r="L52" s="20">
        <v>17218977</v>
      </c>
      <c r="M52" s="19">
        <v>90</v>
      </c>
      <c r="N52" s="21" t="s">
        <v>297</v>
      </c>
      <c r="O52" s="21" t="s">
        <v>198</v>
      </c>
      <c r="P52" s="22">
        <f>VLOOKUP($A52,'[1]CONTRATOS EN EJECUCIÓN'!$B$30:$AJ$123,33)</f>
        <v>0.75</v>
      </c>
      <c r="Q52" s="22">
        <f>VLOOKUP($A52,'[1]CONTRATOS EN EJECUCIÓN'!$B$30:$AJ$123,35)</f>
        <v>0</v>
      </c>
      <c r="R52" s="21"/>
    </row>
    <row r="53" spans="1:18" ht="36.75" customHeight="1" thickBot="1" x14ac:dyDescent="0.3">
      <c r="A53" s="17" t="s">
        <v>298</v>
      </c>
      <c r="B53" s="18" t="s">
        <v>299</v>
      </c>
      <c r="C53" s="63" t="s">
        <v>300</v>
      </c>
      <c r="D53" s="19" t="s">
        <v>116</v>
      </c>
      <c r="E53" s="49" t="s">
        <v>59</v>
      </c>
      <c r="F53" s="19" t="s">
        <v>301</v>
      </c>
      <c r="G53" s="19" t="s">
        <v>15</v>
      </c>
      <c r="H53" s="19" t="s">
        <v>302</v>
      </c>
      <c r="I53" s="19">
        <v>298</v>
      </c>
      <c r="J53" s="19" t="s">
        <v>22</v>
      </c>
      <c r="K53" s="20">
        <v>14637000</v>
      </c>
      <c r="L53" s="20">
        <v>0</v>
      </c>
      <c r="M53" s="19">
        <v>0</v>
      </c>
      <c r="N53" s="21" t="s">
        <v>299</v>
      </c>
      <c r="O53" s="21" t="s">
        <v>198</v>
      </c>
      <c r="P53" s="22">
        <v>1</v>
      </c>
      <c r="Q53" s="22">
        <v>1</v>
      </c>
      <c r="R53" s="21"/>
    </row>
    <row r="54" spans="1:18" ht="36.75" customHeight="1" thickBot="1" x14ac:dyDescent="0.3">
      <c r="A54" s="17" t="s">
        <v>303</v>
      </c>
      <c r="B54" s="18" t="s">
        <v>304</v>
      </c>
      <c r="C54" s="63" t="s">
        <v>305</v>
      </c>
      <c r="D54" s="19" t="s">
        <v>67</v>
      </c>
      <c r="E54" s="49" t="s">
        <v>147</v>
      </c>
      <c r="F54" s="19" t="s">
        <v>306</v>
      </c>
      <c r="G54" s="19" t="s">
        <v>15</v>
      </c>
      <c r="H54" s="19" t="s">
        <v>307</v>
      </c>
      <c r="I54" s="19">
        <v>486</v>
      </c>
      <c r="J54" s="19" t="s">
        <v>22</v>
      </c>
      <c r="K54" s="20">
        <v>13780956877</v>
      </c>
      <c r="L54" s="20">
        <v>0</v>
      </c>
      <c r="M54" s="19">
        <v>0</v>
      </c>
      <c r="N54" s="21">
        <v>44351</v>
      </c>
      <c r="O54" s="21">
        <v>44837</v>
      </c>
      <c r="P54" s="22">
        <v>0.38</v>
      </c>
      <c r="Q54" s="22">
        <v>0.38</v>
      </c>
      <c r="R54" s="21"/>
    </row>
    <row r="55" spans="1:18" ht="36.75" customHeight="1" thickBot="1" x14ac:dyDescent="0.3">
      <c r="A55" s="17" t="s">
        <v>308</v>
      </c>
      <c r="B55" s="18" t="s">
        <v>309</v>
      </c>
      <c r="C55" s="63" t="s">
        <v>310</v>
      </c>
      <c r="D55" s="19" t="s">
        <v>116</v>
      </c>
      <c r="E55" s="49" t="s">
        <v>41</v>
      </c>
      <c r="F55" s="19" t="s">
        <v>311</v>
      </c>
      <c r="G55" s="19" t="s">
        <v>15</v>
      </c>
      <c r="H55" s="19" t="s">
        <v>313</v>
      </c>
      <c r="I55" s="19">
        <v>250</v>
      </c>
      <c r="J55" s="19" t="s">
        <v>22</v>
      </c>
      <c r="K55" s="20">
        <v>13000000</v>
      </c>
      <c r="L55" s="20">
        <v>0</v>
      </c>
      <c r="M55" s="19">
        <v>210</v>
      </c>
      <c r="N55" s="21" t="s">
        <v>312</v>
      </c>
      <c r="O55" s="21">
        <v>44865</v>
      </c>
      <c r="P55" s="22">
        <v>0.68</v>
      </c>
      <c r="Q55" s="22">
        <v>0.18</v>
      </c>
      <c r="R55" s="21"/>
    </row>
    <row r="56" spans="1:18" ht="36.75" customHeight="1" thickBot="1" x14ac:dyDescent="0.3">
      <c r="A56" s="17" t="s">
        <v>314</v>
      </c>
      <c r="B56" s="18" t="s">
        <v>315</v>
      </c>
      <c r="C56" s="63" t="s">
        <v>316</v>
      </c>
      <c r="D56" s="19" t="s">
        <v>58</v>
      </c>
      <c r="E56" s="49" t="s">
        <v>41</v>
      </c>
      <c r="F56" s="19" t="s">
        <v>317</v>
      </c>
      <c r="G56" s="19" t="s">
        <v>319</v>
      </c>
      <c r="H56" s="19" t="s">
        <v>15</v>
      </c>
      <c r="I56" s="19">
        <v>422</v>
      </c>
      <c r="J56" s="19" t="s">
        <v>22</v>
      </c>
      <c r="K56" s="20">
        <v>22000000000</v>
      </c>
      <c r="L56" s="20">
        <v>0</v>
      </c>
      <c r="M56" s="19">
        <v>0</v>
      </c>
      <c r="N56" s="21" t="s">
        <v>318</v>
      </c>
      <c r="O56" s="21" t="s">
        <v>320</v>
      </c>
      <c r="P56" s="26">
        <v>0.55869999999999997</v>
      </c>
      <c r="Q56" s="26">
        <v>0.55000000000000004</v>
      </c>
      <c r="R56" s="21"/>
    </row>
    <row r="57" spans="1:18" ht="36.75" customHeight="1" thickBot="1" x14ac:dyDescent="0.3">
      <c r="A57" s="17" t="s">
        <v>321</v>
      </c>
      <c r="B57" s="18" t="s">
        <v>322</v>
      </c>
      <c r="C57" s="63" t="s">
        <v>323</v>
      </c>
      <c r="D57" s="19" t="s">
        <v>40</v>
      </c>
      <c r="E57" s="49" t="s">
        <v>108</v>
      </c>
      <c r="F57" s="19" t="s">
        <v>319</v>
      </c>
      <c r="G57" s="19" t="s">
        <v>15</v>
      </c>
      <c r="H57" s="19" t="s">
        <v>231</v>
      </c>
      <c r="I57" s="19">
        <v>433</v>
      </c>
      <c r="J57" s="19" t="s">
        <v>22</v>
      </c>
      <c r="K57" s="20">
        <v>1419000000</v>
      </c>
      <c r="L57" s="20">
        <v>0</v>
      </c>
      <c r="M57" s="19">
        <v>122</v>
      </c>
      <c r="N57" s="21" t="s">
        <v>324</v>
      </c>
      <c r="O57" s="21">
        <v>44885</v>
      </c>
      <c r="P57" s="22">
        <v>0.72</v>
      </c>
      <c r="Q57" s="22">
        <v>0.72</v>
      </c>
      <c r="R57" s="21"/>
    </row>
    <row r="58" spans="1:18" ht="36.75" customHeight="1" thickBot="1" x14ac:dyDescent="0.3">
      <c r="A58" s="17" t="s">
        <v>325</v>
      </c>
      <c r="B58" s="18">
        <v>44335</v>
      </c>
      <c r="C58" s="63" t="s">
        <v>326</v>
      </c>
      <c r="D58" s="19" t="s">
        <v>40</v>
      </c>
      <c r="E58" s="49" t="s">
        <v>108</v>
      </c>
      <c r="F58" s="19" t="s">
        <v>327</v>
      </c>
      <c r="G58" s="19" t="s">
        <v>15</v>
      </c>
      <c r="H58" s="19" t="s">
        <v>328</v>
      </c>
      <c r="I58" s="19">
        <v>488</v>
      </c>
      <c r="J58" s="19" t="s">
        <v>22</v>
      </c>
      <c r="K58" s="20">
        <v>1385200000</v>
      </c>
      <c r="L58" s="20">
        <v>0</v>
      </c>
      <c r="M58" s="19">
        <v>0</v>
      </c>
      <c r="N58" s="21">
        <v>44351</v>
      </c>
      <c r="O58" s="21">
        <v>44837</v>
      </c>
      <c r="P58" s="22">
        <v>0.38</v>
      </c>
      <c r="Q58" s="22">
        <v>0.9</v>
      </c>
      <c r="R58" s="21"/>
    </row>
    <row r="59" spans="1:18" ht="36.75" customHeight="1" thickBot="1" x14ac:dyDescent="0.3">
      <c r="A59" s="17" t="s">
        <v>329</v>
      </c>
      <c r="B59" s="18" t="s">
        <v>330</v>
      </c>
      <c r="C59" s="63" t="s">
        <v>331</v>
      </c>
      <c r="D59" s="19" t="s">
        <v>20</v>
      </c>
      <c r="E59" s="49" t="s">
        <v>41</v>
      </c>
      <c r="F59" s="19" t="s">
        <v>332</v>
      </c>
      <c r="G59" s="19" t="s">
        <v>15</v>
      </c>
      <c r="H59" s="19" t="s">
        <v>333</v>
      </c>
      <c r="I59" s="19">
        <v>225</v>
      </c>
      <c r="J59" s="19" t="s">
        <v>22</v>
      </c>
      <c r="K59" s="20">
        <v>162406440</v>
      </c>
      <c r="L59" s="20">
        <v>0</v>
      </c>
      <c r="M59" s="19">
        <v>0</v>
      </c>
      <c r="N59" s="21" t="s">
        <v>334</v>
      </c>
      <c r="O59" s="21" t="s">
        <v>198</v>
      </c>
      <c r="P59" s="22">
        <v>1</v>
      </c>
      <c r="Q59" s="22">
        <v>0.99</v>
      </c>
      <c r="R59" s="21"/>
    </row>
    <row r="60" spans="1:18" ht="36.75" customHeight="1" thickBot="1" x14ac:dyDescent="0.3">
      <c r="A60" s="17" t="s">
        <v>335</v>
      </c>
      <c r="B60" s="18" t="s">
        <v>330</v>
      </c>
      <c r="C60" s="63" t="s">
        <v>336</v>
      </c>
      <c r="D60" s="19" t="s">
        <v>20</v>
      </c>
      <c r="E60" s="49" t="s">
        <v>41</v>
      </c>
      <c r="F60" s="19" t="s">
        <v>337</v>
      </c>
      <c r="G60" s="19" t="s">
        <v>15</v>
      </c>
      <c r="H60" s="19" t="s">
        <v>333</v>
      </c>
      <c r="I60" s="19">
        <v>225</v>
      </c>
      <c r="J60" s="19" t="s">
        <v>22</v>
      </c>
      <c r="K60" s="20">
        <v>126316120</v>
      </c>
      <c r="L60" s="20">
        <v>0</v>
      </c>
      <c r="M60" s="19">
        <v>0</v>
      </c>
      <c r="N60" s="21" t="s">
        <v>334</v>
      </c>
      <c r="O60" s="21" t="s">
        <v>198</v>
      </c>
      <c r="P60" s="22">
        <v>1</v>
      </c>
      <c r="Q60" s="22">
        <v>0.99</v>
      </c>
      <c r="R60" s="21"/>
    </row>
    <row r="61" spans="1:18" ht="36.75" customHeight="1" thickBot="1" x14ac:dyDescent="0.3">
      <c r="A61" s="17" t="s">
        <v>338</v>
      </c>
      <c r="B61" s="18" t="s">
        <v>330</v>
      </c>
      <c r="C61" s="63" t="s">
        <v>339</v>
      </c>
      <c r="D61" s="19" t="s">
        <v>20</v>
      </c>
      <c r="E61" s="49" t="s">
        <v>41</v>
      </c>
      <c r="F61" s="19" t="s">
        <v>340</v>
      </c>
      <c r="G61" s="19" t="s">
        <v>15</v>
      </c>
      <c r="H61" s="19" t="s">
        <v>333</v>
      </c>
      <c r="I61" s="19">
        <v>225</v>
      </c>
      <c r="J61" s="19" t="s">
        <v>22</v>
      </c>
      <c r="K61" s="20">
        <v>162406440</v>
      </c>
      <c r="L61" s="20">
        <v>0</v>
      </c>
      <c r="M61" s="19">
        <v>0</v>
      </c>
      <c r="N61" s="21" t="s">
        <v>334</v>
      </c>
      <c r="O61" s="21" t="s">
        <v>198</v>
      </c>
      <c r="P61" s="22">
        <v>1</v>
      </c>
      <c r="Q61" s="22">
        <v>0.99</v>
      </c>
      <c r="R61" s="21"/>
    </row>
    <row r="62" spans="1:18" ht="36.75" customHeight="1" thickBot="1" x14ac:dyDescent="0.3">
      <c r="A62" s="17" t="s">
        <v>341</v>
      </c>
      <c r="B62" s="18" t="s">
        <v>330</v>
      </c>
      <c r="C62" s="63" t="s">
        <v>342</v>
      </c>
      <c r="D62" s="19" t="s">
        <v>20</v>
      </c>
      <c r="E62" s="49" t="s">
        <v>41</v>
      </c>
      <c r="F62" s="19" t="s">
        <v>343</v>
      </c>
      <c r="G62" s="19" t="s">
        <v>15</v>
      </c>
      <c r="H62" s="19" t="s">
        <v>333</v>
      </c>
      <c r="I62" s="19">
        <v>225</v>
      </c>
      <c r="J62" s="19" t="s">
        <v>22</v>
      </c>
      <c r="K62" s="20">
        <v>126316120</v>
      </c>
      <c r="L62" s="20">
        <v>0</v>
      </c>
      <c r="M62" s="19">
        <v>0</v>
      </c>
      <c r="N62" s="21" t="s">
        <v>334</v>
      </c>
      <c r="O62" s="21" t="s">
        <v>198</v>
      </c>
      <c r="P62" s="22">
        <v>1</v>
      </c>
      <c r="Q62" s="22">
        <v>0.99</v>
      </c>
      <c r="R62" s="21"/>
    </row>
    <row r="63" spans="1:18" ht="36.75" customHeight="1" thickBot="1" x14ac:dyDescent="0.3">
      <c r="A63" s="17" t="s">
        <v>344</v>
      </c>
      <c r="B63" s="18" t="s">
        <v>330</v>
      </c>
      <c r="C63" s="63" t="s">
        <v>345</v>
      </c>
      <c r="D63" s="19" t="s">
        <v>20</v>
      </c>
      <c r="E63" s="49" t="s">
        <v>41</v>
      </c>
      <c r="F63" s="19" t="s">
        <v>346</v>
      </c>
      <c r="G63" s="19" t="s">
        <v>15</v>
      </c>
      <c r="H63" s="19" t="s">
        <v>333</v>
      </c>
      <c r="I63" s="19">
        <v>225</v>
      </c>
      <c r="J63" s="19" t="s">
        <v>22</v>
      </c>
      <c r="K63" s="20">
        <v>162406440</v>
      </c>
      <c r="L63" s="20">
        <v>0</v>
      </c>
      <c r="M63" s="19">
        <v>0</v>
      </c>
      <c r="N63" s="21" t="s">
        <v>334</v>
      </c>
      <c r="O63" s="21" t="s">
        <v>198</v>
      </c>
      <c r="P63" s="22">
        <v>1</v>
      </c>
      <c r="Q63" s="22">
        <v>0.99</v>
      </c>
      <c r="R63" s="21"/>
    </row>
    <row r="64" spans="1:18" ht="36.75" customHeight="1" thickBot="1" x14ac:dyDescent="0.3">
      <c r="A64" s="17" t="s">
        <v>347</v>
      </c>
      <c r="B64" s="18" t="s">
        <v>348</v>
      </c>
      <c r="C64" s="63" t="s">
        <v>349</v>
      </c>
      <c r="D64" s="19" t="s">
        <v>20</v>
      </c>
      <c r="E64" s="49" t="s">
        <v>41</v>
      </c>
      <c r="F64" s="19" t="s">
        <v>350</v>
      </c>
      <c r="G64" s="19" t="s">
        <v>15</v>
      </c>
      <c r="H64" s="19" t="s">
        <v>333</v>
      </c>
      <c r="I64" s="19">
        <v>197</v>
      </c>
      <c r="J64" s="19" t="s">
        <v>22</v>
      </c>
      <c r="K64" s="20">
        <v>197242500</v>
      </c>
      <c r="L64" s="20">
        <v>0</v>
      </c>
      <c r="M64" s="19">
        <v>0</v>
      </c>
      <c r="N64" s="21" t="s">
        <v>351</v>
      </c>
      <c r="O64" s="21" t="s">
        <v>198</v>
      </c>
      <c r="P64" s="22">
        <v>1</v>
      </c>
      <c r="Q64" s="22">
        <v>0.99</v>
      </c>
      <c r="R64" s="21"/>
    </row>
    <row r="65" spans="1:18" ht="36.75" customHeight="1" thickBot="1" x14ac:dyDescent="0.3">
      <c r="A65" s="17" t="s">
        <v>352</v>
      </c>
      <c r="B65" s="18" t="s">
        <v>353</v>
      </c>
      <c r="C65" s="63" t="s">
        <v>354</v>
      </c>
      <c r="D65" s="19" t="s">
        <v>20</v>
      </c>
      <c r="E65" s="49" t="s">
        <v>41</v>
      </c>
      <c r="F65" s="19" t="s">
        <v>355</v>
      </c>
      <c r="G65" s="19" t="s">
        <v>15</v>
      </c>
      <c r="H65" s="19" t="s">
        <v>177</v>
      </c>
      <c r="I65" s="19">
        <v>150</v>
      </c>
      <c r="J65" s="19" t="s">
        <v>22</v>
      </c>
      <c r="K65" s="20">
        <v>400000000</v>
      </c>
      <c r="L65" s="20">
        <v>30000000</v>
      </c>
      <c r="M65" s="19">
        <v>175</v>
      </c>
      <c r="N65" s="21" t="s">
        <v>356</v>
      </c>
      <c r="O65" s="21">
        <v>44736</v>
      </c>
      <c r="P65" s="22">
        <v>0.96</v>
      </c>
      <c r="Q65" s="22">
        <v>0.21</v>
      </c>
      <c r="R65" s="21"/>
    </row>
    <row r="66" spans="1:18" ht="36.75" customHeight="1" thickBot="1" x14ac:dyDescent="0.3">
      <c r="A66" s="17" t="s">
        <v>357</v>
      </c>
      <c r="B66" s="18" t="s">
        <v>358</v>
      </c>
      <c r="C66" s="63" t="s">
        <v>359</v>
      </c>
      <c r="D66" s="19" t="s">
        <v>20</v>
      </c>
      <c r="E66" s="49" t="s">
        <v>41</v>
      </c>
      <c r="F66" s="19" t="s">
        <v>360</v>
      </c>
      <c r="G66" s="19" t="s">
        <v>15</v>
      </c>
      <c r="H66" s="19" t="s">
        <v>183</v>
      </c>
      <c r="I66" s="19">
        <v>145</v>
      </c>
      <c r="J66" s="19" t="s">
        <v>22</v>
      </c>
      <c r="K66" s="20">
        <v>7433685627</v>
      </c>
      <c r="L66" s="20">
        <v>0</v>
      </c>
      <c r="M66" s="19">
        <v>16</v>
      </c>
      <c r="N66" s="21" t="s">
        <v>358</v>
      </c>
      <c r="O66" s="21" t="s">
        <v>198</v>
      </c>
      <c r="P66" s="22">
        <v>0.8</v>
      </c>
      <c r="Q66" s="22">
        <v>0.39</v>
      </c>
      <c r="R66" s="21"/>
    </row>
    <row r="67" spans="1:18" ht="36.75" customHeight="1" thickBot="1" x14ac:dyDescent="0.3">
      <c r="A67" s="17" t="s">
        <v>361</v>
      </c>
      <c r="B67" s="18" t="s">
        <v>362</v>
      </c>
      <c r="C67" s="63" t="s">
        <v>363</v>
      </c>
      <c r="D67" s="19" t="s">
        <v>20</v>
      </c>
      <c r="E67" s="49" t="s">
        <v>41</v>
      </c>
      <c r="F67" s="19" t="s">
        <v>364</v>
      </c>
      <c r="G67" s="19" t="s">
        <v>15</v>
      </c>
      <c r="H67" s="19" t="s">
        <v>365</v>
      </c>
      <c r="I67" s="19">
        <v>128</v>
      </c>
      <c r="J67" s="19" t="s">
        <v>22</v>
      </c>
      <c r="K67" s="20">
        <v>34666667</v>
      </c>
      <c r="L67" s="20">
        <v>0</v>
      </c>
      <c r="M67" s="19">
        <v>0</v>
      </c>
      <c r="N67" s="21" t="s">
        <v>366</v>
      </c>
      <c r="O67" s="21" t="s">
        <v>198</v>
      </c>
      <c r="P67" s="22">
        <v>1</v>
      </c>
      <c r="Q67" s="22">
        <v>0.97</v>
      </c>
      <c r="R67" s="21"/>
    </row>
    <row r="68" spans="1:18" ht="36.75" customHeight="1" thickBot="1" x14ac:dyDescent="0.3">
      <c r="A68" s="17" t="s">
        <v>367</v>
      </c>
      <c r="B68" s="18" t="s">
        <v>368</v>
      </c>
      <c r="C68" s="63" t="s">
        <v>369</v>
      </c>
      <c r="D68" s="19" t="s">
        <v>58</v>
      </c>
      <c r="E68" s="49" t="s">
        <v>41</v>
      </c>
      <c r="F68" s="19" t="s">
        <v>370</v>
      </c>
      <c r="G68" s="19" t="s">
        <v>15</v>
      </c>
      <c r="H68" s="19" t="s">
        <v>372</v>
      </c>
      <c r="I68" s="19">
        <v>336</v>
      </c>
      <c r="J68" s="19" t="s">
        <v>22</v>
      </c>
      <c r="K68" s="20">
        <v>294736669.70999998</v>
      </c>
      <c r="L68" s="20">
        <v>28042462.140000001</v>
      </c>
      <c r="M68" s="19">
        <v>114</v>
      </c>
      <c r="N68" s="21" t="s">
        <v>371</v>
      </c>
      <c r="O68" s="21">
        <v>44895</v>
      </c>
      <c r="P68" s="22">
        <v>0.97</v>
      </c>
      <c r="Q68" s="22">
        <v>0.57999999999999996</v>
      </c>
      <c r="R68" s="21"/>
    </row>
    <row r="69" spans="1:18" ht="36.75" customHeight="1" thickBot="1" x14ac:dyDescent="0.3">
      <c r="A69" s="17" t="s">
        <v>373</v>
      </c>
      <c r="B69" s="18" t="s">
        <v>374</v>
      </c>
      <c r="C69" s="63" t="s">
        <v>375</v>
      </c>
      <c r="D69" s="19" t="s">
        <v>116</v>
      </c>
      <c r="E69" s="49" t="s">
        <v>41</v>
      </c>
      <c r="F69" s="19" t="s">
        <v>376</v>
      </c>
      <c r="G69" s="19" t="s">
        <v>15</v>
      </c>
      <c r="H69" s="19" t="s">
        <v>378</v>
      </c>
      <c r="I69" s="19">
        <v>77</v>
      </c>
      <c r="J69" s="19" t="s">
        <v>22</v>
      </c>
      <c r="K69" s="20">
        <v>52669230.5</v>
      </c>
      <c r="L69" s="20">
        <v>0</v>
      </c>
      <c r="M69" s="19">
        <v>0</v>
      </c>
      <c r="N69" s="21" t="s">
        <v>377</v>
      </c>
      <c r="O69" s="21" t="s">
        <v>379</v>
      </c>
      <c r="P69" s="22">
        <v>0.85</v>
      </c>
      <c r="Q69" s="22">
        <v>0</v>
      </c>
      <c r="R69" s="21"/>
    </row>
    <row r="70" spans="1:18" ht="36.75" customHeight="1" thickBot="1" x14ac:dyDescent="0.3">
      <c r="A70" s="17" t="s">
        <v>380</v>
      </c>
      <c r="B70" s="18" t="s">
        <v>374</v>
      </c>
      <c r="C70" s="63" t="s">
        <v>381</v>
      </c>
      <c r="D70" s="19" t="s">
        <v>67</v>
      </c>
      <c r="E70" s="49" t="s">
        <v>147</v>
      </c>
      <c r="F70" s="19" t="s">
        <v>382</v>
      </c>
      <c r="G70" s="19" t="s">
        <v>384</v>
      </c>
      <c r="H70" s="19" t="s">
        <v>15</v>
      </c>
      <c r="I70" s="19">
        <v>116</v>
      </c>
      <c r="J70" s="19" t="s">
        <v>22</v>
      </c>
      <c r="K70" s="20">
        <v>3942253035</v>
      </c>
      <c r="L70" s="20">
        <v>0</v>
      </c>
      <c r="M70" s="19">
        <v>90</v>
      </c>
      <c r="N70" s="21" t="s">
        <v>383</v>
      </c>
      <c r="O70" s="21">
        <v>44779</v>
      </c>
      <c r="P70" s="22">
        <v>0.86</v>
      </c>
      <c r="Q70" s="22">
        <v>0.8</v>
      </c>
      <c r="R70" s="21"/>
    </row>
    <row r="71" spans="1:18" ht="36.75" customHeight="1" thickBot="1" x14ac:dyDescent="0.3">
      <c r="A71" s="17" t="s">
        <v>385</v>
      </c>
      <c r="B71" s="18" t="s">
        <v>386</v>
      </c>
      <c r="C71" s="63" t="s">
        <v>387</v>
      </c>
      <c r="D71" s="19" t="s">
        <v>40</v>
      </c>
      <c r="E71" s="49" t="s">
        <v>188</v>
      </c>
      <c r="F71" s="19" t="s">
        <v>388</v>
      </c>
      <c r="G71" s="19" t="s">
        <v>15</v>
      </c>
      <c r="H71" s="19" t="s">
        <v>390</v>
      </c>
      <c r="I71" s="19">
        <v>110</v>
      </c>
      <c r="J71" s="19" t="s">
        <v>22</v>
      </c>
      <c r="K71" s="20">
        <v>500000000</v>
      </c>
      <c r="L71" s="20">
        <v>0</v>
      </c>
      <c r="M71" s="19">
        <v>0</v>
      </c>
      <c r="N71" s="21" t="s">
        <v>389</v>
      </c>
      <c r="O71" s="21" t="s">
        <v>198</v>
      </c>
      <c r="P71" s="22">
        <v>1</v>
      </c>
      <c r="Q71" s="22">
        <v>0.8</v>
      </c>
      <c r="R71" s="21"/>
    </row>
    <row r="72" spans="1:18" ht="36.75" customHeight="1" thickBot="1" x14ac:dyDescent="0.3">
      <c r="A72" s="17" t="s">
        <v>391</v>
      </c>
      <c r="B72" s="18" t="s">
        <v>368</v>
      </c>
      <c r="C72" s="63" t="s">
        <v>392</v>
      </c>
      <c r="D72" s="19" t="s">
        <v>58</v>
      </c>
      <c r="E72" s="49" t="s">
        <v>59</v>
      </c>
      <c r="F72" s="19" t="s">
        <v>393</v>
      </c>
      <c r="G72" s="19" t="s">
        <v>15</v>
      </c>
      <c r="H72" s="19" t="s">
        <v>395</v>
      </c>
      <c r="I72" s="19">
        <v>258</v>
      </c>
      <c r="J72" s="19" t="s">
        <v>22</v>
      </c>
      <c r="K72" s="20">
        <v>597366292</v>
      </c>
      <c r="L72" s="20">
        <v>0</v>
      </c>
      <c r="M72" s="19">
        <v>0</v>
      </c>
      <c r="N72" s="21" t="s">
        <v>394</v>
      </c>
      <c r="O72" s="21" t="s">
        <v>396</v>
      </c>
      <c r="P72" s="22">
        <v>1</v>
      </c>
      <c r="Q72" s="22">
        <v>1</v>
      </c>
      <c r="R72" s="21"/>
    </row>
    <row r="73" spans="1:18" ht="36.75" customHeight="1" thickBot="1" x14ac:dyDescent="0.3">
      <c r="A73" s="17" t="s">
        <v>397</v>
      </c>
      <c r="B73" s="18" t="s">
        <v>377</v>
      </c>
      <c r="C73" s="63" t="s">
        <v>398</v>
      </c>
      <c r="D73" s="19" t="s">
        <v>58</v>
      </c>
      <c r="E73" s="49" t="s">
        <v>59</v>
      </c>
      <c r="F73" s="19" t="s">
        <v>399</v>
      </c>
      <c r="G73" s="19" t="s">
        <v>401</v>
      </c>
      <c r="H73" s="19" t="s">
        <v>15</v>
      </c>
      <c r="I73" s="19">
        <v>304</v>
      </c>
      <c r="J73" s="19" t="s">
        <v>22</v>
      </c>
      <c r="K73" s="20">
        <v>12969999863</v>
      </c>
      <c r="L73" s="20">
        <v>0</v>
      </c>
      <c r="M73" s="19">
        <v>120</v>
      </c>
      <c r="N73" s="21" t="s">
        <v>402</v>
      </c>
      <c r="O73" s="21">
        <v>44901</v>
      </c>
      <c r="P73" s="22">
        <v>0.84</v>
      </c>
      <c r="Q73" s="22">
        <v>0.39</v>
      </c>
      <c r="R73" s="21"/>
    </row>
    <row r="74" spans="1:18" ht="36.75" customHeight="1" thickBot="1" x14ac:dyDescent="0.3">
      <c r="A74" s="17" t="s">
        <v>403</v>
      </c>
      <c r="B74" s="18" t="s">
        <v>400</v>
      </c>
      <c r="C74" s="63" t="s">
        <v>404</v>
      </c>
      <c r="D74" s="19" t="s">
        <v>58</v>
      </c>
      <c r="E74" s="49" t="s">
        <v>41</v>
      </c>
      <c r="F74" s="19" t="s">
        <v>405</v>
      </c>
      <c r="G74" s="19" t="s">
        <v>15</v>
      </c>
      <c r="H74" s="19" t="s">
        <v>76</v>
      </c>
      <c r="I74" s="19">
        <v>91</v>
      </c>
      <c r="J74" s="19" t="s">
        <v>22</v>
      </c>
      <c r="K74" s="20">
        <v>388000000</v>
      </c>
      <c r="L74" s="20">
        <v>0</v>
      </c>
      <c r="M74" s="19">
        <v>32</v>
      </c>
      <c r="N74" s="21" t="s">
        <v>406</v>
      </c>
      <c r="O74" s="21">
        <v>44592</v>
      </c>
      <c r="P74" s="22">
        <v>1</v>
      </c>
      <c r="Q74" s="22">
        <v>1</v>
      </c>
      <c r="R74" s="21"/>
    </row>
    <row r="75" spans="1:18" ht="36.75" customHeight="1" thickBot="1" x14ac:dyDescent="0.3">
      <c r="A75" s="17" t="s">
        <v>407</v>
      </c>
      <c r="B75" s="18" t="s">
        <v>377</v>
      </c>
      <c r="C75" s="63" t="s">
        <v>408</v>
      </c>
      <c r="D75" s="19" t="s">
        <v>40</v>
      </c>
      <c r="E75" s="49" t="s">
        <v>188</v>
      </c>
      <c r="F75" s="19" t="s">
        <v>409</v>
      </c>
      <c r="G75" s="19" t="s">
        <v>15</v>
      </c>
      <c r="H75" s="19" t="s">
        <v>410</v>
      </c>
      <c r="I75" s="19">
        <v>91</v>
      </c>
      <c r="J75" s="19" t="s">
        <v>22</v>
      </c>
      <c r="K75" s="20">
        <v>224499450</v>
      </c>
      <c r="L75" s="20">
        <v>0</v>
      </c>
      <c r="M75" s="19">
        <v>0</v>
      </c>
      <c r="N75" s="21" t="s">
        <v>406</v>
      </c>
      <c r="O75" s="21" t="s">
        <v>411</v>
      </c>
      <c r="P75" s="22">
        <v>1</v>
      </c>
      <c r="Q75" s="22">
        <v>0.4</v>
      </c>
      <c r="R75" s="21"/>
    </row>
    <row r="76" spans="1:18" ht="36.75" customHeight="1" thickBot="1" x14ac:dyDescent="0.3">
      <c r="A76" s="17" t="s">
        <v>412</v>
      </c>
      <c r="B76" s="18" t="s">
        <v>406</v>
      </c>
      <c r="C76" s="63" t="s">
        <v>414</v>
      </c>
      <c r="D76" s="19" t="s">
        <v>20</v>
      </c>
      <c r="E76" s="49" t="s">
        <v>41</v>
      </c>
      <c r="F76" s="19" t="s">
        <v>415</v>
      </c>
      <c r="G76" s="19" t="s">
        <v>15</v>
      </c>
      <c r="H76" s="19" t="s">
        <v>183</v>
      </c>
      <c r="I76" s="19">
        <v>92</v>
      </c>
      <c r="J76" s="19" t="s">
        <v>22</v>
      </c>
      <c r="K76" s="20">
        <v>8326400000</v>
      </c>
      <c r="L76" s="20">
        <v>0</v>
      </c>
      <c r="M76" s="19">
        <v>304</v>
      </c>
      <c r="N76" s="21" t="s">
        <v>406</v>
      </c>
      <c r="O76" s="21">
        <v>44865</v>
      </c>
      <c r="P76" s="22">
        <v>0.34</v>
      </c>
      <c r="Q76" s="22">
        <v>0.3</v>
      </c>
      <c r="R76" s="21"/>
    </row>
    <row r="77" spans="1:18" ht="36.75" customHeight="1" thickBot="1" x14ac:dyDescent="0.3">
      <c r="A77" s="17" t="s">
        <v>417</v>
      </c>
      <c r="B77" s="18" t="s">
        <v>402</v>
      </c>
      <c r="C77" s="63" t="s">
        <v>418</v>
      </c>
      <c r="D77" s="19" t="s">
        <v>40</v>
      </c>
      <c r="E77" s="49" t="s">
        <v>108</v>
      </c>
      <c r="F77" s="19" t="s">
        <v>401</v>
      </c>
      <c r="G77" s="19" t="s">
        <v>15</v>
      </c>
      <c r="H77" s="19" t="s">
        <v>240</v>
      </c>
      <c r="I77" s="19">
        <v>304</v>
      </c>
      <c r="J77" s="19" t="s">
        <v>22</v>
      </c>
      <c r="K77" s="20">
        <v>649180700</v>
      </c>
      <c r="L77" s="20">
        <v>0</v>
      </c>
      <c r="M77" s="19">
        <v>0</v>
      </c>
      <c r="N77" s="21" t="s">
        <v>419</v>
      </c>
      <c r="O77" s="21" t="s">
        <v>420</v>
      </c>
      <c r="P77" s="27">
        <v>0.98</v>
      </c>
      <c r="Q77" s="58">
        <v>0.26</v>
      </c>
      <c r="R77" s="21"/>
    </row>
    <row r="78" spans="1:18" ht="36.75" customHeight="1" thickBot="1" x14ac:dyDescent="0.3">
      <c r="A78" s="17" t="s">
        <v>421</v>
      </c>
      <c r="B78" s="18" t="s">
        <v>422</v>
      </c>
      <c r="C78" s="63" t="s">
        <v>423</v>
      </c>
      <c r="D78" s="19" t="s">
        <v>40</v>
      </c>
      <c r="E78" s="49" t="s">
        <v>188</v>
      </c>
      <c r="F78" s="19" t="s">
        <v>424</v>
      </c>
      <c r="G78" s="19" t="s">
        <v>15</v>
      </c>
      <c r="H78" s="19" t="s">
        <v>426</v>
      </c>
      <c r="I78" s="19">
        <v>78</v>
      </c>
      <c r="J78" s="19" t="s">
        <v>22</v>
      </c>
      <c r="K78" s="20">
        <v>247266911</v>
      </c>
      <c r="L78" s="20">
        <v>0</v>
      </c>
      <c r="M78" s="19">
        <v>90</v>
      </c>
      <c r="N78" s="21" t="s">
        <v>425</v>
      </c>
      <c r="O78" s="21">
        <v>44651</v>
      </c>
      <c r="P78" s="22">
        <v>0.9</v>
      </c>
      <c r="Q78" s="22">
        <v>0</v>
      </c>
      <c r="R78" s="21"/>
    </row>
    <row r="79" spans="1:18" ht="36.75" customHeight="1" thickBot="1" x14ac:dyDescent="0.3">
      <c r="A79" s="17" t="s">
        <v>427</v>
      </c>
      <c r="B79" s="18" t="s">
        <v>428</v>
      </c>
      <c r="C79" s="63" t="s">
        <v>429</v>
      </c>
      <c r="D79" s="19" t="s">
        <v>20</v>
      </c>
      <c r="E79" s="49" t="s">
        <v>41</v>
      </c>
      <c r="F79" s="19" t="s">
        <v>430</v>
      </c>
      <c r="G79" s="19" t="s">
        <v>15</v>
      </c>
      <c r="H79" s="19" t="s">
        <v>183</v>
      </c>
      <c r="I79" s="19">
        <v>61</v>
      </c>
      <c r="J79" s="19" t="s">
        <v>22</v>
      </c>
      <c r="K79" s="20">
        <v>69600000</v>
      </c>
      <c r="L79" s="20">
        <v>0</v>
      </c>
      <c r="M79" s="19">
        <v>0</v>
      </c>
      <c r="N79" s="21" t="s">
        <v>431</v>
      </c>
      <c r="O79" s="21" t="s">
        <v>432</v>
      </c>
      <c r="P79" s="22">
        <v>1</v>
      </c>
      <c r="Q79" s="22">
        <v>0.5</v>
      </c>
      <c r="R79" s="21"/>
    </row>
    <row r="80" spans="1:18" ht="36.75" customHeight="1" thickBot="1" x14ac:dyDescent="0.3">
      <c r="A80" s="17" t="s">
        <v>433</v>
      </c>
      <c r="B80" s="18" t="s">
        <v>431</v>
      </c>
      <c r="C80" s="63" t="s">
        <v>434</v>
      </c>
      <c r="D80" s="19" t="s">
        <v>40</v>
      </c>
      <c r="E80" s="49" t="s">
        <v>108</v>
      </c>
      <c r="F80" s="19" t="s">
        <v>435</v>
      </c>
      <c r="G80" s="19" t="s">
        <v>15</v>
      </c>
      <c r="H80" s="19" t="s">
        <v>437</v>
      </c>
      <c r="I80" s="19">
        <v>72</v>
      </c>
      <c r="J80" s="19" t="s">
        <v>22</v>
      </c>
      <c r="K80" s="20">
        <v>366043000</v>
      </c>
      <c r="L80" s="20">
        <v>0</v>
      </c>
      <c r="M80" s="19">
        <v>218</v>
      </c>
      <c r="N80" s="21" t="s">
        <v>436</v>
      </c>
      <c r="O80" s="21">
        <v>44779</v>
      </c>
      <c r="P80" s="27">
        <v>0.86</v>
      </c>
      <c r="Q80" s="27">
        <v>0.8</v>
      </c>
      <c r="R80" s="21"/>
    </row>
    <row r="81" spans="1:18" ht="36.75" customHeight="1" thickBot="1" x14ac:dyDescent="0.3">
      <c r="A81" s="17" t="s">
        <v>438</v>
      </c>
      <c r="B81" s="18" t="s">
        <v>436</v>
      </c>
      <c r="C81" s="63" t="s">
        <v>439</v>
      </c>
      <c r="D81" s="19" t="s">
        <v>58</v>
      </c>
      <c r="E81" s="49" t="s">
        <v>59</v>
      </c>
      <c r="F81" s="19" t="s">
        <v>440</v>
      </c>
      <c r="G81" s="19" t="s">
        <v>15</v>
      </c>
      <c r="H81" s="19" t="s">
        <v>70</v>
      </c>
      <c r="I81" s="19">
        <v>57</v>
      </c>
      <c r="J81" s="19" t="s">
        <v>22</v>
      </c>
      <c r="K81" s="20">
        <v>342155810</v>
      </c>
      <c r="L81" s="20">
        <v>0</v>
      </c>
      <c r="M81" s="19">
        <v>219</v>
      </c>
      <c r="N81" s="21" t="s">
        <v>436</v>
      </c>
      <c r="O81" s="21" t="s">
        <v>441</v>
      </c>
      <c r="P81" s="22">
        <v>0.24</v>
      </c>
      <c r="Q81" s="22">
        <v>0.24</v>
      </c>
      <c r="R81" s="21"/>
    </row>
    <row r="82" spans="1:18" ht="36.75" customHeight="1" thickBot="1" x14ac:dyDescent="0.3">
      <c r="A82" s="17" t="s">
        <v>442</v>
      </c>
      <c r="B82" s="18" t="s">
        <v>443</v>
      </c>
      <c r="C82" s="63" t="s">
        <v>444</v>
      </c>
      <c r="D82" s="19" t="s">
        <v>20</v>
      </c>
      <c r="E82" s="49" t="s">
        <v>41</v>
      </c>
      <c r="F82" s="19" t="s">
        <v>445</v>
      </c>
      <c r="G82" s="19" t="s">
        <v>15</v>
      </c>
      <c r="H82" s="19" t="s">
        <v>183</v>
      </c>
      <c r="I82" s="19">
        <v>21</v>
      </c>
      <c r="J82" s="19" t="s">
        <v>22</v>
      </c>
      <c r="K82" s="20">
        <v>13500000</v>
      </c>
      <c r="L82" s="20">
        <v>0</v>
      </c>
      <c r="M82" s="19">
        <v>0</v>
      </c>
      <c r="N82" s="21" t="s">
        <v>443</v>
      </c>
      <c r="O82" s="21" t="s">
        <v>446</v>
      </c>
      <c r="P82" s="22">
        <v>1</v>
      </c>
      <c r="Q82" s="22">
        <v>1</v>
      </c>
      <c r="R82" s="21"/>
    </row>
    <row r="83" spans="1:18" ht="36.75" customHeight="1" thickBot="1" x14ac:dyDescent="0.3">
      <c r="A83" s="17" t="s">
        <v>447</v>
      </c>
      <c r="B83" s="18" t="s">
        <v>443</v>
      </c>
      <c r="C83" s="63" t="s">
        <v>448</v>
      </c>
      <c r="D83" s="19" t="s">
        <v>58</v>
      </c>
      <c r="E83" s="49" t="s">
        <v>59</v>
      </c>
      <c r="F83" s="19" t="s">
        <v>449</v>
      </c>
      <c r="G83" s="19" t="s">
        <v>15</v>
      </c>
      <c r="H83" s="19" t="s">
        <v>451</v>
      </c>
      <c r="I83" s="19">
        <v>273</v>
      </c>
      <c r="J83" s="19" t="s">
        <v>22</v>
      </c>
      <c r="K83" s="20">
        <v>608296800</v>
      </c>
      <c r="L83" s="20">
        <v>0</v>
      </c>
      <c r="M83" s="19">
        <v>0</v>
      </c>
      <c r="N83" s="21" t="s">
        <v>450</v>
      </c>
      <c r="O83" s="21" t="s">
        <v>63</v>
      </c>
      <c r="P83" s="22">
        <v>0.84</v>
      </c>
      <c r="Q83" s="22">
        <v>0.66</v>
      </c>
      <c r="R83" s="21"/>
    </row>
    <row r="84" spans="1:18" ht="36.75" customHeight="1" thickBot="1" x14ac:dyDescent="0.3">
      <c r="A84" s="17" t="s">
        <v>452</v>
      </c>
      <c r="B84" s="18" t="s">
        <v>453</v>
      </c>
      <c r="C84" s="63" t="s">
        <v>454</v>
      </c>
      <c r="D84" s="19" t="s">
        <v>40</v>
      </c>
      <c r="E84" s="49" t="s">
        <v>188</v>
      </c>
      <c r="F84" s="19" t="s">
        <v>455</v>
      </c>
      <c r="G84" s="19" t="s">
        <v>15</v>
      </c>
      <c r="H84" s="19" t="s">
        <v>231</v>
      </c>
      <c r="I84" s="19">
        <v>277</v>
      </c>
      <c r="J84" s="19" t="s">
        <v>22</v>
      </c>
      <c r="K84" s="20">
        <v>1800000000</v>
      </c>
      <c r="L84" s="20">
        <v>0</v>
      </c>
      <c r="M84" s="19">
        <v>0</v>
      </c>
      <c r="N84" s="21" t="s">
        <v>456</v>
      </c>
      <c r="O84" s="21" t="s">
        <v>63</v>
      </c>
      <c r="P84" s="22">
        <v>1</v>
      </c>
      <c r="Q84" s="22">
        <v>1</v>
      </c>
      <c r="R84" s="21"/>
    </row>
    <row r="85" spans="1:18" ht="36.75" customHeight="1" thickBot="1" x14ac:dyDescent="0.3">
      <c r="A85" s="17" t="s">
        <v>457</v>
      </c>
      <c r="B85" s="18" t="s">
        <v>458</v>
      </c>
      <c r="C85" s="63" t="s">
        <v>459</v>
      </c>
      <c r="D85" s="19" t="s">
        <v>116</v>
      </c>
      <c r="E85" s="49" t="s">
        <v>59</v>
      </c>
      <c r="F85" s="19" t="s">
        <v>460</v>
      </c>
      <c r="G85" s="19" t="s">
        <v>15</v>
      </c>
      <c r="H85" s="19" t="s">
        <v>70</v>
      </c>
      <c r="I85" s="19">
        <v>31</v>
      </c>
      <c r="J85" s="19" t="s">
        <v>22</v>
      </c>
      <c r="K85" s="20">
        <v>4950400</v>
      </c>
      <c r="L85" s="20">
        <v>0</v>
      </c>
      <c r="M85" s="19">
        <v>0</v>
      </c>
      <c r="N85" s="21" t="s">
        <v>458</v>
      </c>
      <c r="O85" s="21" t="s">
        <v>461</v>
      </c>
      <c r="P85" s="22">
        <v>1</v>
      </c>
      <c r="Q85" s="22">
        <v>1</v>
      </c>
      <c r="R85" s="21"/>
    </row>
    <row r="86" spans="1:18" ht="36.75" customHeight="1" thickBot="1" x14ac:dyDescent="0.3">
      <c r="A86" s="17" t="s">
        <v>462</v>
      </c>
      <c r="B86" s="18" t="s">
        <v>463</v>
      </c>
      <c r="C86" s="63" t="s">
        <v>464</v>
      </c>
      <c r="D86" s="19" t="s">
        <v>20</v>
      </c>
      <c r="E86" s="49" t="s">
        <v>41</v>
      </c>
      <c r="F86" s="19" t="s">
        <v>465</v>
      </c>
      <c r="G86" s="19" t="s">
        <v>15</v>
      </c>
      <c r="H86" s="19" t="s">
        <v>183</v>
      </c>
      <c r="I86" s="19">
        <v>43</v>
      </c>
      <c r="J86" s="19" t="s">
        <v>22</v>
      </c>
      <c r="K86" s="20">
        <v>69600000</v>
      </c>
      <c r="L86" s="20">
        <v>0</v>
      </c>
      <c r="M86" s="19">
        <v>0</v>
      </c>
      <c r="N86" s="21" t="s">
        <v>463</v>
      </c>
      <c r="O86" s="21" t="s">
        <v>432</v>
      </c>
      <c r="P86" s="22">
        <v>1</v>
      </c>
      <c r="Q86" s="22">
        <v>1</v>
      </c>
      <c r="R86" s="21"/>
    </row>
    <row r="87" spans="1:18" ht="36.75" customHeight="1" thickBot="1" x14ac:dyDescent="0.3">
      <c r="A87" s="17" t="s">
        <v>466</v>
      </c>
      <c r="B87" s="18" t="s">
        <v>467</v>
      </c>
      <c r="C87" s="63" t="s">
        <v>468</v>
      </c>
      <c r="D87" s="19" t="s">
        <v>40</v>
      </c>
      <c r="E87" s="49" t="s">
        <v>41</v>
      </c>
      <c r="F87" s="19" t="s">
        <v>469</v>
      </c>
      <c r="G87" s="19" t="s">
        <v>43</v>
      </c>
      <c r="H87" s="19" t="s">
        <v>15</v>
      </c>
      <c r="I87" s="19">
        <v>270</v>
      </c>
      <c r="J87" s="19" t="s">
        <v>22</v>
      </c>
      <c r="K87" s="20">
        <v>9823063766</v>
      </c>
      <c r="L87" s="20">
        <v>0</v>
      </c>
      <c r="M87" s="19">
        <v>0</v>
      </c>
      <c r="N87" s="21" t="s">
        <v>471</v>
      </c>
      <c r="O87" s="21" t="s">
        <v>420</v>
      </c>
      <c r="P87" s="22">
        <v>0.13</v>
      </c>
      <c r="Q87" s="22">
        <v>0.08</v>
      </c>
      <c r="R87" s="21"/>
    </row>
    <row r="88" spans="1:18" ht="36.75" customHeight="1" thickBot="1" x14ac:dyDescent="0.3">
      <c r="A88" s="17" t="s">
        <v>472</v>
      </c>
      <c r="B88" s="18" t="s">
        <v>463</v>
      </c>
      <c r="C88" s="63" t="s">
        <v>473</v>
      </c>
      <c r="D88" s="19" t="s">
        <v>20</v>
      </c>
      <c r="E88" s="49" t="s">
        <v>41</v>
      </c>
      <c r="F88" s="19" t="s">
        <v>474</v>
      </c>
      <c r="G88" s="19" t="s">
        <v>15</v>
      </c>
      <c r="H88" s="19" t="s">
        <v>475</v>
      </c>
      <c r="I88" s="19">
        <v>54</v>
      </c>
      <c r="J88" s="19" t="s">
        <v>22</v>
      </c>
      <c r="K88" s="20">
        <v>8000000</v>
      </c>
      <c r="L88" s="20">
        <v>0</v>
      </c>
      <c r="M88" s="19">
        <v>0</v>
      </c>
      <c r="N88" s="21" t="s">
        <v>463</v>
      </c>
      <c r="O88" s="21" t="s">
        <v>198</v>
      </c>
      <c r="P88" s="22">
        <v>1</v>
      </c>
      <c r="Q88" s="22">
        <v>0.9</v>
      </c>
      <c r="R88" s="21"/>
    </row>
    <row r="89" spans="1:18" ht="36.75" customHeight="1" thickBot="1" x14ac:dyDescent="0.3">
      <c r="A89" s="17" t="s">
        <v>476</v>
      </c>
      <c r="B89" s="18" t="s">
        <v>463</v>
      </c>
      <c r="C89" s="63" t="s">
        <v>477</v>
      </c>
      <c r="D89" s="19" t="s">
        <v>20</v>
      </c>
      <c r="E89" s="49" t="s">
        <v>41</v>
      </c>
      <c r="F89" s="19" t="s">
        <v>478</v>
      </c>
      <c r="G89" s="19" t="s">
        <v>15</v>
      </c>
      <c r="H89" s="19" t="s">
        <v>475</v>
      </c>
      <c r="I89" s="19">
        <v>54</v>
      </c>
      <c r="J89" s="19" t="s">
        <v>22</v>
      </c>
      <c r="K89" s="20">
        <v>14000000</v>
      </c>
      <c r="L89" s="20">
        <v>0</v>
      </c>
      <c r="M89" s="19">
        <v>0</v>
      </c>
      <c r="N89" s="21" t="s">
        <v>463</v>
      </c>
      <c r="O89" s="21" t="s">
        <v>198</v>
      </c>
      <c r="P89" s="22">
        <v>1</v>
      </c>
      <c r="Q89" s="22">
        <v>0.9</v>
      </c>
      <c r="R89" s="21"/>
    </row>
    <row r="90" spans="1:18" ht="36.75" customHeight="1" thickBot="1" x14ac:dyDescent="0.3">
      <c r="A90" s="17" t="s">
        <v>479</v>
      </c>
      <c r="B90" s="18" t="s">
        <v>463</v>
      </c>
      <c r="C90" s="63" t="s">
        <v>477</v>
      </c>
      <c r="D90" s="19" t="s">
        <v>20</v>
      </c>
      <c r="E90" s="49" t="s">
        <v>41</v>
      </c>
      <c r="F90" s="19" t="s">
        <v>480</v>
      </c>
      <c r="G90" s="19" t="s">
        <v>15</v>
      </c>
      <c r="H90" s="19" t="s">
        <v>475</v>
      </c>
      <c r="I90" s="19">
        <v>54</v>
      </c>
      <c r="J90" s="19" t="s">
        <v>22</v>
      </c>
      <c r="K90" s="20">
        <v>14000000</v>
      </c>
      <c r="L90" s="20">
        <v>0</v>
      </c>
      <c r="M90" s="19">
        <v>0</v>
      </c>
      <c r="N90" s="21" t="s">
        <v>463</v>
      </c>
      <c r="O90" s="21" t="s">
        <v>198</v>
      </c>
      <c r="P90" s="22">
        <v>1</v>
      </c>
      <c r="Q90" s="22">
        <v>0.9</v>
      </c>
      <c r="R90" s="21"/>
    </row>
    <row r="91" spans="1:18" ht="36.75" customHeight="1" thickBot="1" x14ac:dyDescent="0.3">
      <c r="A91" s="17" t="s">
        <v>481</v>
      </c>
      <c r="B91" s="18" t="s">
        <v>482</v>
      </c>
      <c r="C91" s="63" t="s">
        <v>483</v>
      </c>
      <c r="D91" s="19" t="s">
        <v>40</v>
      </c>
      <c r="E91" s="49" t="s">
        <v>41</v>
      </c>
      <c r="F91" s="19" t="s">
        <v>384</v>
      </c>
      <c r="G91" s="19" t="s">
        <v>15</v>
      </c>
      <c r="H91" s="19" t="s">
        <v>426</v>
      </c>
      <c r="I91" s="19">
        <v>54</v>
      </c>
      <c r="J91" s="19" t="s">
        <v>22</v>
      </c>
      <c r="K91" s="20">
        <v>125475000</v>
      </c>
      <c r="L91" s="20">
        <v>0</v>
      </c>
      <c r="M91" s="19">
        <v>90</v>
      </c>
      <c r="N91" s="21" t="s">
        <v>463</v>
      </c>
      <c r="O91" s="21">
        <v>44651</v>
      </c>
      <c r="P91" s="22">
        <v>0.9</v>
      </c>
      <c r="Q91" s="22">
        <v>0</v>
      </c>
      <c r="R91" s="21"/>
    </row>
    <row r="92" spans="1:18" ht="36.75" customHeight="1" thickBot="1" x14ac:dyDescent="0.3">
      <c r="A92" s="17" t="s">
        <v>484</v>
      </c>
      <c r="B92" s="18" t="s">
        <v>467</v>
      </c>
      <c r="C92" s="63" t="s">
        <v>485</v>
      </c>
      <c r="D92" s="19" t="s">
        <v>20</v>
      </c>
      <c r="E92" s="49" t="s">
        <v>41</v>
      </c>
      <c r="F92" s="19" t="s">
        <v>486</v>
      </c>
      <c r="G92" s="19" t="s">
        <v>15</v>
      </c>
      <c r="H92" s="19" t="s">
        <v>487</v>
      </c>
      <c r="I92" s="19">
        <v>53</v>
      </c>
      <c r="J92" s="19" t="s">
        <v>22</v>
      </c>
      <c r="K92" s="20">
        <v>40000000</v>
      </c>
      <c r="L92" s="20">
        <v>0</v>
      </c>
      <c r="M92" s="19">
        <v>0</v>
      </c>
      <c r="N92" s="21" t="s">
        <v>467</v>
      </c>
      <c r="O92" s="21" t="s">
        <v>488</v>
      </c>
      <c r="P92" s="22">
        <v>0</v>
      </c>
      <c r="Q92" s="22">
        <v>0</v>
      </c>
      <c r="R92" s="21"/>
    </row>
    <row r="93" spans="1:18" ht="36.75" customHeight="1" thickBot="1" x14ac:dyDescent="0.3">
      <c r="A93" s="17" t="s">
        <v>489</v>
      </c>
      <c r="B93" s="18" t="s">
        <v>490</v>
      </c>
      <c r="C93" s="63" t="s">
        <v>491</v>
      </c>
      <c r="D93" s="19" t="s">
        <v>20</v>
      </c>
      <c r="E93" s="49" t="s">
        <v>41</v>
      </c>
      <c r="F93" s="19" t="s">
        <v>492</v>
      </c>
      <c r="G93" s="19" t="s">
        <v>15</v>
      </c>
      <c r="H93" s="19" t="s">
        <v>493</v>
      </c>
      <c r="I93" s="19">
        <v>39</v>
      </c>
      <c r="J93" s="19" t="s">
        <v>22</v>
      </c>
      <c r="K93" s="20">
        <v>257159000</v>
      </c>
      <c r="L93" s="20">
        <v>0</v>
      </c>
      <c r="M93" s="19">
        <v>0</v>
      </c>
      <c r="N93" s="21" t="s">
        <v>490</v>
      </c>
      <c r="O93" s="21" t="s">
        <v>411</v>
      </c>
      <c r="P93" s="22">
        <v>1</v>
      </c>
      <c r="Q93" s="22">
        <v>1</v>
      </c>
      <c r="R93" s="21"/>
    </row>
    <row r="94" spans="1:18" ht="36.75" customHeight="1" thickBot="1" x14ac:dyDescent="0.3">
      <c r="A94" s="17" t="s">
        <v>494</v>
      </c>
      <c r="B94" s="18" t="s">
        <v>495</v>
      </c>
      <c r="C94" s="63" t="s">
        <v>496</v>
      </c>
      <c r="D94" s="19" t="s">
        <v>67</v>
      </c>
      <c r="E94" s="49" t="s">
        <v>41</v>
      </c>
      <c r="F94" s="19" t="s">
        <v>497</v>
      </c>
      <c r="G94" s="19" t="s">
        <v>15</v>
      </c>
      <c r="H94" s="19" t="s">
        <v>231</v>
      </c>
      <c r="I94" s="19">
        <v>255</v>
      </c>
      <c r="J94" s="19" t="s">
        <v>22</v>
      </c>
      <c r="K94" s="20">
        <v>1669000000</v>
      </c>
      <c r="L94" s="20">
        <v>0</v>
      </c>
      <c r="M94" s="19">
        <v>92</v>
      </c>
      <c r="N94" s="21" t="s">
        <v>495</v>
      </c>
      <c r="O94" s="21">
        <v>44865</v>
      </c>
      <c r="P94" s="22">
        <v>0.74</v>
      </c>
      <c r="Q94" s="22">
        <v>0.77</v>
      </c>
      <c r="R94" s="21"/>
    </row>
    <row r="95" spans="1:18" ht="36.75" customHeight="1" thickBot="1" x14ac:dyDescent="0.3">
      <c r="A95" s="17" t="s">
        <v>498</v>
      </c>
      <c r="B95" s="18" t="s">
        <v>490</v>
      </c>
      <c r="C95" s="63" t="s">
        <v>499</v>
      </c>
      <c r="D95" s="19" t="s">
        <v>67</v>
      </c>
      <c r="E95" s="49" t="s">
        <v>41</v>
      </c>
      <c r="F95" s="19" t="s">
        <v>500</v>
      </c>
      <c r="G95" s="19" t="s">
        <v>15</v>
      </c>
      <c r="H95" s="19" t="s">
        <v>231</v>
      </c>
      <c r="I95" s="19">
        <v>252</v>
      </c>
      <c r="J95" s="19" t="s">
        <v>22</v>
      </c>
      <c r="K95" s="20">
        <v>6775503060</v>
      </c>
      <c r="L95" s="20">
        <v>0</v>
      </c>
      <c r="M95" s="19">
        <v>150</v>
      </c>
      <c r="N95" s="21" t="s">
        <v>490</v>
      </c>
      <c r="O95" s="21">
        <v>44926</v>
      </c>
      <c r="P95" s="22">
        <v>0.7</v>
      </c>
      <c r="Q95" s="22">
        <v>0.62</v>
      </c>
      <c r="R95" s="21"/>
    </row>
    <row r="96" spans="1:18" ht="36.75" customHeight="1" thickBot="1" x14ac:dyDescent="0.3">
      <c r="A96" s="17" t="s">
        <v>501</v>
      </c>
      <c r="B96" s="18" t="s">
        <v>490</v>
      </c>
      <c r="C96" s="63" t="s">
        <v>502</v>
      </c>
      <c r="D96" s="19" t="s">
        <v>20</v>
      </c>
      <c r="E96" s="49" t="s">
        <v>41</v>
      </c>
      <c r="F96" s="19" t="s">
        <v>503</v>
      </c>
      <c r="G96" s="19" t="s">
        <v>15</v>
      </c>
      <c r="H96" s="19" t="s">
        <v>183</v>
      </c>
      <c r="I96" s="19">
        <v>40</v>
      </c>
      <c r="J96" s="19" t="s">
        <v>22</v>
      </c>
      <c r="K96" s="20">
        <v>69600000</v>
      </c>
      <c r="L96" s="20">
        <v>0</v>
      </c>
      <c r="M96" s="19">
        <v>0</v>
      </c>
      <c r="N96" s="21" t="s">
        <v>490</v>
      </c>
      <c r="O96" s="21" t="s">
        <v>198</v>
      </c>
      <c r="P96" s="22">
        <v>1</v>
      </c>
      <c r="Q96" s="22">
        <v>1</v>
      </c>
      <c r="R96" s="21"/>
    </row>
    <row r="97" spans="1:18" ht="36.75" customHeight="1" thickBot="1" x14ac:dyDescent="0.3">
      <c r="A97" s="17" t="s">
        <v>504</v>
      </c>
      <c r="B97" s="18" t="s">
        <v>490</v>
      </c>
      <c r="C97" s="63" t="s">
        <v>505</v>
      </c>
      <c r="D97" s="19" t="s">
        <v>20</v>
      </c>
      <c r="E97" s="49" t="s">
        <v>82</v>
      </c>
      <c r="F97" s="19" t="s">
        <v>506</v>
      </c>
      <c r="G97" s="19" t="s">
        <v>15</v>
      </c>
      <c r="H97" s="19" t="s">
        <v>451</v>
      </c>
      <c r="I97" s="19">
        <v>252</v>
      </c>
      <c r="J97" s="19" t="s">
        <v>22</v>
      </c>
      <c r="K97" s="20">
        <v>234981353</v>
      </c>
      <c r="L97" s="20">
        <v>0</v>
      </c>
      <c r="M97" s="19">
        <v>0</v>
      </c>
      <c r="N97" s="21" t="s">
        <v>490</v>
      </c>
      <c r="O97" s="21">
        <v>44773</v>
      </c>
      <c r="P97" s="22">
        <v>0.83</v>
      </c>
      <c r="Q97" s="22">
        <v>0.83</v>
      </c>
      <c r="R97" s="21"/>
    </row>
    <row r="98" spans="1:18" ht="36.75" customHeight="1" thickBot="1" x14ac:dyDescent="0.3">
      <c r="A98" s="17" t="s">
        <v>507</v>
      </c>
      <c r="B98" s="18" t="s">
        <v>490</v>
      </c>
      <c r="C98" s="63" t="s">
        <v>508</v>
      </c>
      <c r="D98" s="19" t="s">
        <v>40</v>
      </c>
      <c r="E98" s="49" t="s">
        <v>188</v>
      </c>
      <c r="F98" s="19" t="s">
        <v>509</v>
      </c>
      <c r="G98" s="19" t="s">
        <v>15</v>
      </c>
      <c r="H98" s="19" t="s">
        <v>231</v>
      </c>
      <c r="I98" s="19">
        <v>251</v>
      </c>
      <c r="J98" s="19" t="s">
        <v>22</v>
      </c>
      <c r="K98" s="20">
        <v>1920000000</v>
      </c>
      <c r="L98" s="20"/>
      <c r="M98" s="19">
        <v>60</v>
      </c>
      <c r="N98" s="21" t="s">
        <v>510</v>
      </c>
      <c r="O98" s="21">
        <v>44834</v>
      </c>
      <c r="P98" s="22">
        <v>0.5</v>
      </c>
      <c r="Q98" s="22">
        <v>0.66</v>
      </c>
      <c r="R98" s="21"/>
    </row>
    <row r="99" spans="1:18" ht="36.75" customHeight="1" thickBot="1" x14ac:dyDescent="0.3">
      <c r="A99" s="17" t="s">
        <v>511</v>
      </c>
      <c r="B99" s="18" t="s">
        <v>512</v>
      </c>
      <c r="C99" s="63" t="s">
        <v>513</v>
      </c>
      <c r="D99" s="19" t="s">
        <v>20</v>
      </c>
      <c r="E99" s="49" t="s">
        <v>82</v>
      </c>
      <c r="F99" s="19" t="s">
        <v>514</v>
      </c>
      <c r="G99" s="19" t="s">
        <v>15</v>
      </c>
      <c r="H99" s="19" t="s">
        <v>213</v>
      </c>
      <c r="I99" s="19">
        <v>243</v>
      </c>
      <c r="J99" s="19" t="s">
        <v>22</v>
      </c>
      <c r="K99" s="20">
        <v>1095585621.7</v>
      </c>
      <c r="L99" s="20">
        <v>0</v>
      </c>
      <c r="M99" s="19">
        <v>0</v>
      </c>
      <c r="N99" s="21" t="s">
        <v>515</v>
      </c>
      <c r="O99" s="21" t="s">
        <v>63</v>
      </c>
      <c r="P99" s="22">
        <v>0.83</v>
      </c>
      <c r="Q99" s="22">
        <v>0.75</v>
      </c>
      <c r="R99" s="21"/>
    </row>
    <row r="100" spans="1:18" ht="36.75" customHeight="1" thickBot="1" x14ac:dyDescent="0.3">
      <c r="A100" s="17" t="s">
        <v>516</v>
      </c>
      <c r="B100" s="18" t="s">
        <v>517</v>
      </c>
      <c r="C100" s="63" t="s">
        <v>518</v>
      </c>
      <c r="D100" s="19" t="s">
        <v>40</v>
      </c>
      <c r="E100" s="49" t="s">
        <v>108</v>
      </c>
      <c r="F100" s="19" t="s">
        <v>519</v>
      </c>
      <c r="G100" s="19" t="s">
        <v>15</v>
      </c>
      <c r="H100" s="19" t="s">
        <v>437</v>
      </c>
      <c r="I100" s="19">
        <v>182</v>
      </c>
      <c r="J100" s="19" t="s">
        <v>22</v>
      </c>
      <c r="K100" s="20">
        <v>127260000</v>
      </c>
      <c r="L100" s="20">
        <v>24011321</v>
      </c>
      <c r="M100" s="19">
        <v>30</v>
      </c>
      <c r="N100" s="21" t="s">
        <v>512</v>
      </c>
      <c r="O100" s="21">
        <v>44742</v>
      </c>
      <c r="P100" s="22">
        <v>1</v>
      </c>
      <c r="Q100" s="22">
        <v>0.78</v>
      </c>
      <c r="R100" s="21"/>
    </row>
    <row r="101" spans="1:18" ht="36.75" customHeight="1" thickBot="1" x14ac:dyDescent="0.3">
      <c r="A101" s="17" t="s">
        <v>521</v>
      </c>
      <c r="B101" s="18" t="s">
        <v>512</v>
      </c>
      <c r="C101" s="63" t="s">
        <v>522</v>
      </c>
      <c r="D101" s="19" t="s">
        <v>20</v>
      </c>
      <c r="E101" s="49" t="s">
        <v>82</v>
      </c>
      <c r="F101" s="19" t="s">
        <v>523</v>
      </c>
      <c r="G101" s="19" t="s">
        <v>15</v>
      </c>
      <c r="H101" s="19" t="s">
        <v>524</v>
      </c>
      <c r="I101" s="19">
        <v>242</v>
      </c>
      <c r="J101" s="19" t="s">
        <v>22</v>
      </c>
      <c r="K101" s="20">
        <v>361760000</v>
      </c>
      <c r="L101" s="20">
        <v>0</v>
      </c>
      <c r="M101" s="19">
        <v>0</v>
      </c>
      <c r="N101" s="21" t="s">
        <v>184</v>
      </c>
      <c r="O101" s="21" t="s">
        <v>525</v>
      </c>
      <c r="P101" s="22">
        <v>0.82</v>
      </c>
      <c r="Q101" s="22">
        <v>0.82</v>
      </c>
      <c r="R101" s="21"/>
    </row>
    <row r="102" spans="1:18" ht="36.75" customHeight="1" thickBot="1" x14ac:dyDescent="0.3">
      <c r="A102" s="17" t="s">
        <v>526</v>
      </c>
      <c r="B102" s="18" t="s">
        <v>512</v>
      </c>
      <c r="C102" s="63" t="s">
        <v>527</v>
      </c>
      <c r="D102" s="19" t="s">
        <v>58</v>
      </c>
      <c r="E102" s="49" t="s">
        <v>59</v>
      </c>
      <c r="F102" s="19" t="s">
        <v>528</v>
      </c>
      <c r="G102" s="19" t="s">
        <v>15</v>
      </c>
      <c r="H102" s="19" t="s">
        <v>529</v>
      </c>
      <c r="I102" s="19">
        <v>33</v>
      </c>
      <c r="J102" s="19" t="s">
        <v>22</v>
      </c>
      <c r="K102" s="20">
        <v>2597720442.0799999</v>
      </c>
      <c r="L102" s="20">
        <v>0</v>
      </c>
      <c r="M102" s="19">
        <v>59</v>
      </c>
      <c r="N102" s="21" t="s">
        <v>512</v>
      </c>
      <c r="O102" s="21" t="s">
        <v>530</v>
      </c>
      <c r="P102" s="22">
        <v>1</v>
      </c>
      <c r="Q102" s="22">
        <v>0.9</v>
      </c>
      <c r="R102" s="21"/>
    </row>
    <row r="103" spans="1:18" ht="36.75" customHeight="1" thickBot="1" x14ac:dyDescent="0.3">
      <c r="A103" s="17" t="s">
        <v>531</v>
      </c>
      <c r="B103" s="18" t="s">
        <v>532</v>
      </c>
      <c r="C103" s="63" t="s">
        <v>533</v>
      </c>
      <c r="D103" s="19" t="s">
        <v>67</v>
      </c>
      <c r="E103" s="49" t="s">
        <v>147</v>
      </c>
      <c r="F103" s="19" t="s">
        <v>534</v>
      </c>
      <c r="G103" s="19" t="s">
        <v>519</v>
      </c>
      <c r="H103" s="19" t="s">
        <v>15</v>
      </c>
      <c r="I103" s="19">
        <v>172</v>
      </c>
      <c r="J103" s="19" t="s">
        <v>22</v>
      </c>
      <c r="K103" s="20">
        <v>1246990084</v>
      </c>
      <c r="L103" s="20">
        <v>97325904</v>
      </c>
      <c r="M103" s="19">
        <v>30</v>
      </c>
      <c r="N103" s="21" t="s">
        <v>535</v>
      </c>
      <c r="O103" s="21">
        <v>44742</v>
      </c>
      <c r="P103" s="22">
        <v>1</v>
      </c>
      <c r="Q103" s="22">
        <v>0.8</v>
      </c>
      <c r="R103" s="21"/>
    </row>
    <row r="104" spans="1:18" ht="36.75" customHeight="1" thickBot="1" x14ac:dyDescent="0.3">
      <c r="A104" s="17" t="s">
        <v>536</v>
      </c>
      <c r="B104" s="18" t="s">
        <v>537</v>
      </c>
      <c r="C104" s="63" t="s">
        <v>538</v>
      </c>
      <c r="D104" s="19" t="s">
        <v>116</v>
      </c>
      <c r="E104" s="49" t="s">
        <v>41</v>
      </c>
      <c r="F104" s="19" t="s">
        <v>539</v>
      </c>
      <c r="G104" s="19" t="s">
        <v>15</v>
      </c>
      <c r="H104" s="19" t="s">
        <v>426</v>
      </c>
      <c r="I104" s="19">
        <v>228</v>
      </c>
      <c r="J104" s="19" t="s">
        <v>22</v>
      </c>
      <c r="K104" s="20">
        <v>61956205</v>
      </c>
      <c r="L104" s="20">
        <v>0</v>
      </c>
      <c r="M104" s="19">
        <v>0</v>
      </c>
      <c r="N104" s="21" t="s">
        <v>540</v>
      </c>
      <c r="O104" s="21" t="s">
        <v>63</v>
      </c>
      <c r="P104" s="22">
        <v>0.2</v>
      </c>
      <c r="Q104" s="22">
        <v>0</v>
      </c>
      <c r="R104" s="21"/>
    </row>
    <row r="105" spans="1:18" ht="36.75" customHeight="1" thickBot="1" x14ac:dyDescent="0.3">
      <c r="A105" s="17" t="s">
        <v>541</v>
      </c>
      <c r="B105" s="18" t="s">
        <v>542</v>
      </c>
      <c r="C105" s="63" t="s">
        <v>543</v>
      </c>
      <c r="D105" s="19" t="s">
        <v>116</v>
      </c>
      <c r="E105" s="49" t="s">
        <v>41</v>
      </c>
      <c r="F105" s="19" t="s">
        <v>544</v>
      </c>
      <c r="G105" s="19" t="s">
        <v>15</v>
      </c>
      <c r="H105" s="19" t="s">
        <v>546</v>
      </c>
      <c r="I105" s="19">
        <v>18</v>
      </c>
      <c r="J105" s="19" t="s">
        <v>22</v>
      </c>
      <c r="K105" s="20">
        <v>28026337</v>
      </c>
      <c r="L105" s="20">
        <v>0</v>
      </c>
      <c r="M105" s="19">
        <v>31</v>
      </c>
      <c r="N105" s="21" t="s">
        <v>545</v>
      </c>
      <c r="O105" s="21" t="s">
        <v>547</v>
      </c>
      <c r="P105" s="22">
        <v>1</v>
      </c>
      <c r="Q105" s="22">
        <v>0</v>
      </c>
      <c r="R105" s="21"/>
    </row>
    <row r="106" spans="1:18" ht="36.75" customHeight="1" thickBot="1" x14ac:dyDescent="0.3">
      <c r="A106" s="17" t="s">
        <v>548</v>
      </c>
      <c r="B106" s="18" t="s">
        <v>535</v>
      </c>
      <c r="C106" s="63" t="s">
        <v>549</v>
      </c>
      <c r="D106" s="19" t="s">
        <v>116</v>
      </c>
      <c r="E106" s="49" t="s">
        <v>41</v>
      </c>
      <c r="F106" s="19" t="s">
        <v>550</v>
      </c>
      <c r="G106" s="19" t="s">
        <v>15</v>
      </c>
      <c r="H106" s="19" t="s">
        <v>552</v>
      </c>
      <c r="I106" s="19">
        <v>168</v>
      </c>
      <c r="J106" s="19" t="s">
        <v>22</v>
      </c>
      <c r="K106" s="20">
        <v>37784880</v>
      </c>
      <c r="L106" s="20">
        <v>0</v>
      </c>
      <c r="M106" s="19">
        <v>0</v>
      </c>
      <c r="N106" s="21" t="s">
        <v>551</v>
      </c>
      <c r="O106" s="21" t="s">
        <v>553</v>
      </c>
      <c r="P106" s="22">
        <v>0.08</v>
      </c>
      <c r="Q106" s="22">
        <v>0.5</v>
      </c>
      <c r="R106" s="21"/>
    </row>
    <row r="107" spans="1:18" ht="36.75" customHeight="1" thickBot="1" x14ac:dyDescent="0.3">
      <c r="A107" s="17" t="s">
        <v>554</v>
      </c>
      <c r="B107" s="18" t="s">
        <v>542</v>
      </c>
      <c r="C107" s="63" t="s">
        <v>555</v>
      </c>
      <c r="D107" s="19" t="s">
        <v>20</v>
      </c>
      <c r="E107" s="49" t="s">
        <v>41</v>
      </c>
      <c r="F107" s="19" t="s">
        <v>556</v>
      </c>
      <c r="G107" s="19" t="s">
        <v>15</v>
      </c>
      <c r="H107" s="19" t="s">
        <v>333</v>
      </c>
      <c r="I107" s="19">
        <v>18</v>
      </c>
      <c r="J107" s="19" t="s">
        <v>22</v>
      </c>
      <c r="K107" s="20">
        <v>11400000</v>
      </c>
      <c r="L107" s="20">
        <v>0</v>
      </c>
      <c r="M107" s="19">
        <v>0</v>
      </c>
      <c r="N107" s="21" t="s">
        <v>545</v>
      </c>
      <c r="O107" s="21" t="s">
        <v>198</v>
      </c>
      <c r="P107" s="22">
        <v>1</v>
      </c>
      <c r="Q107" s="22">
        <v>0</v>
      </c>
      <c r="R107" s="21"/>
    </row>
    <row r="108" spans="1:18" ht="36.75" customHeight="1" thickBot="1" x14ac:dyDescent="0.3">
      <c r="A108" s="17" t="s">
        <v>557</v>
      </c>
      <c r="B108" s="18" t="s">
        <v>545</v>
      </c>
      <c r="C108" s="63" t="s">
        <v>558</v>
      </c>
      <c r="D108" s="19" t="s">
        <v>20</v>
      </c>
      <c r="E108" s="49" t="s">
        <v>41</v>
      </c>
      <c r="F108" s="19" t="s">
        <v>559</v>
      </c>
      <c r="G108" s="19" t="s">
        <v>15</v>
      </c>
      <c r="H108" s="19" t="s">
        <v>333</v>
      </c>
      <c r="I108" s="19">
        <v>17</v>
      </c>
      <c r="J108" s="19" t="s">
        <v>22</v>
      </c>
      <c r="K108" s="20">
        <v>11400000</v>
      </c>
      <c r="L108" s="20">
        <v>0</v>
      </c>
      <c r="M108" s="19">
        <v>0</v>
      </c>
      <c r="N108" s="21" t="s">
        <v>551</v>
      </c>
      <c r="O108" s="21" t="s">
        <v>198</v>
      </c>
      <c r="P108" s="22">
        <v>1</v>
      </c>
      <c r="Q108" s="22">
        <v>0</v>
      </c>
      <c r="R108" s="21"/>
    </row>
    <row r="109" spans="1:18" ht="36.75" customHeight="1" thickBot="1" x14ac:dyDescent="0.3">
      <c r="A109" s="17" t="s">
        <v>560</v>
      </c>
      <c r="B109" s="18" t="s">
        <v>542</v>
      </c>
      <c r="C109" s="63" t="s">
        <v>561</v>
      </c>
      <c r="D109" s="19" t="s">
        <v>20</v>
      </c>
      <c r="E109" s="49" t="s">
        <v>41</v>
      </c>
      <c r="F109" s="19" t="s">
        <v>562</v>
      </c>
      <c r="G109" s="19" t="s">
        <v>15</v>
      </c>
      <c r="H109" s="19" t="s">
        <v>333</v>
      </c>
      <c r="I109" s="19">
        <v>17</v>
      </c>
      <c r="J109" s="19" t="s">
        <v>22</v>
      </c>
      <c r="K109" s="20">
        <v>11400000</v>
      </c>
      <c r="L109" s="20">
        <v>0</v>
      </c>
      <c r="M109" s="19">
        <v>0</v>
      </c>
      <c r="N109" s="21" t="s">
        <v>551</v>
      </c>
      <c r="O109" s="21" t="s">
        <v>198</v>
      </c>
      <c r="P109" s="22">
        <v>1</v>
      </c>
      <c r="Q109" s="22">
        <v>0</v>
      </c>
      <c r="R109" s="21"/>
    </row>
    <row r="110" spans="1:18" ht="36.75" customHeight="1" thickBot="1" x14ac:dyDescent="0.3">
      <c r="A110" s="17" t="s">
        <v>563</v>
      </c>
      <c r="B110" s="18" t="s">
        <v>545</v>
      </c>
      <c r="C110" s="63" t="s">
        <v>564</v>
      </c>
      <c r="D110" s="19" t="s">
        <v>20</v>
      </c>
      <c r="E110" s="49" t="s">
        <v>41</v>
      </c>
      <c r="F110" s="19" t="s">
        <v>565</v>
      </c>
      <c r="G110" s="19" t="s">
        <v>15</v>
      </c>
      <c r="H110" s="19" t="s">
        <v>333</v>
      </c>
      <c r="I110" s="19">
        <v>17</v>
      </c>
      <c r="J110" s="19" t="s">
        <v>22</v>
      </c>
      <c r="K110" s="20">
        <v>11400000</v>
      </c>
      <c r="L110" s="20">
        <v>0</v>
      </c>
      <c r="M110" s="19">
        <v>0</v>
      </c>
      <c r="N110" s="21" t="s">
        <v>551</v>
      </c>
      <c r="O110" s="21" t="s">
        <v>198</v>
      </c>
      <c r="P110" s="22">
        <v>1</v>
      </c>
      <c r="Q110" s="22">
        <v>0</v>
      </c>
      <c r="R110" s="21"/>
    </row>
    <row r="111" spans="1:18" ht="36.75" customHeight="1" thickBot="1" x14ac:dyDescent="0.3">
      <c r="A111" s="17" t="s">
        <v>566</v>
      </c>
      <c r="B111" s="18" t="s">
        <v>540</v>
      </c>
      <c r="C111" s="63" t="s">
        <v>567</v>
      </c>
      <c r="D111" s="19" t="s">
        <v>20</v>
      </c>
      <c r="E111" s="49" t="s">
        <v>41</v>
      </c>
      <c r="F111" s="19" t="s">
        <v>568</v>
      </c>
      <c r="G111" s="19" t="s">
        <v>15</v>
      </c>
      <c r="H111" s="19" t="s">
        <v>240</v>
      </c>
      <c r="I111" s="19">
        <v>215</v>
      </c>
      <c r="J111" s="19" t="s">
        <v>22</v>
      </c>
      <c r="K111" s="20">
        <v>284253241</v>
      </c>
      <c r="L111" s="20">
        <v>0</v>
      </c>
      <c r="M111" s="19">
        <v>0</v>
      </c>
      <c r="N111" s="21" t="s">
        <v>570</v>
      </c>
      <c r="O111" s="21" t="s">
        <v>63</v>
      </c>
      <c r="P111" s="58">
        <v>1</v>
      </c>
      <c r="Q111" s="58">
        <v>1</v>
      </c>
      <c r="R111" s="21"/>
    </row>
    <row r="112" spans="1:18" ht="36.75" customHeight="1" thickBot="1" x14ac:dyDescent="0.3">
      <c r="A112" s="17" t="s">
        <v>571</v>
      </c>
      <c r="B112" s="18" t="s">
        <v>540</v>
      </c>
      <c r="C112" s="63" t="s">
        <v>572</v>
      </c>
      <c r="D112" s="19" t="s">
        <v>40</v>
      </c>
      <c r="E112" s="49" t="s">
        <v>188</v>
      </c>
      <c r="F112" s="19" t="s">
        <v>573</v>
      </c>
      <c r="G112" s="19" t="s">
        <v>15</v>
      </c>
      <c r="H112" s="19" t="s">
        <v>575</v>
      </c>
      <c r="I112" s="19">
        <v>182</v>
      </c>
      <c r="J112" s="19" t="s">
        <v>22</v>
      </c>
      <c r="K112" s="20">
        <v>738681172</v>
      </c>
      <c r="L112" s="20">
        <v>0</v>
      </c>
      <c r="M112" s="19">
        <v>0</v>
      </c>
      <c r="N112" s="21" t="s">
        <v>574</v>
      </c>
      <c r="O112" s="21" t="s">
        <v>576</v>
      </c>
      <c r="P112" s="22">
        <v>0.86</v>
      </c>
      <c r="Q112" s="22">
        <v>0.32</v>
      </c>
      <c r="R112" s="21"/>
    </row>
    <row r="113" spans="1:18" ht="36.75" customHeight="1" thickBot="1" x14ac:dyDescent="0.3">
      <c r="A113" s="17" t="s">
        <v>577</v>
      </c>
      <c r="B113" s="18" t="s">
        <v>488</v>
      </c>
      <c r="C113" s="63" t="s">
        <v>578</v>
      </c>
      <c r="D113" s="19" t="s">
        <v>116</v>
      </c>
      <c r="E113" s="49" t="s">
        <v>59</v>
      </c>
      <c r="F113" s="19" t="s">
        <v>579</v>
      </c>
      <c r="G113" s="19" t="s">
        <v>15</v>
      </c>
      <c r="H113" s="19" t="s">
        <v>580</v>
      </c>
      <c r="I113" s="19">
        <v>9</v>
      </c>
      <c r="J113" s="19" t="s">
        <v>22</v>
      </c>
      <c r="K113" s="20">
        <v>90852600</v>
      </c>
      <c r="L113" s="20">
        <v>0</v>
      </c>
      <c r="M113" s="19">
        <v>0</v>
      </c>
      <c r="N113" s="21" t="s">
        <v>581</v>
      </c>
      <c r="O113" s="21" t="s">
        <v>198</v>
      </c>
      <c r="P113" s="22">
        <v>1</v>
      </c>
      <c r="Q113" s="22">
        <v>0</v>
      </c>
      <c r="R113" s="21"/>
    </row>
    <row r="114" spans="1:18" ht="36.75" customHeight="1" thickBot="1" x14ac:dyDescent="0.3">
      <c r="A114" s="17" t="s">
        <v>582</v>
      </c>
      <c r="B114" s="18" t="s">
        <v>432</v>
      </c>
      <c r="C114" s="63" t="s">
        <v>583</v>
      </c>
      <c r="D114" s="19" t="s">
        <v>116</v>
      </c>
      <c r="E114" s="49" t="s">
        <v>108</v>
      </c>
      <c r="F114" s="19" t="s">
        <v>584</v>
      </c>
      <c r="G114" s="19" t="s">
        <v>15</v>
      </c>
      <c r="H114" s="19" t="s">
        <v>585</v>
      </c>
      <c r="I114" s="19">
        <v>75</v>
      </c>
      <c r="J114" s="19" t="s">
        <v>22</v>
      </c>
      <c r="K114" s="20">
        <v>15000000</v>
      </c>
      <c r="L114" s="20">
        <v>0</v>
      </c>
      <c r="M114" s="19">
        <f>21+46</f>
        <v>67</v>
      </c>
      <c r="N114" s="21">
        <v>44592</v>
      </c>
      <c r="O114" s="21">
        <v>44744</v>
      </c>
      <c r="P114" s="22">
        <v>0.6</v>
      </c>
      <c r="Q114" s="22">
        <v>0</v>
      </c>
      <c r="R114" s="21"/>
    </row>
    <row r="115" spans="1:18" ht="36.75" customHeight="1" thickBot="1" x14ac:dyDescent="0.3">
      <c r="A115" s="17" t="s">
        <v>586</v>
      </c>
      <c r="B115" s="18" t="s">
        <v>540</v>
      </c>
      <c r="C115" s="63" t="s">
        <v>587</v>
      </c>
      <c r="D115" s="19" t="s">
        <v>40</v>
      </c>
      <c r="E115" s="49" t="s">
        <v>188</v>
      </c>
      <c r="F115" s="19" t="s">
        <v>409</v>
      </c>
      <c r="G115" s="19" t="s">
        <v>15</v>
      </c>
      <c r="H115" s="19" t="s">
        <v>588</v>
      </c>
      <c r="I115" s="19">
        <v>228</v>
      </c>
      <c r="J115" s="19" t="s">
        <v>22</v>
      </c>
      <c r="K115" s="20">
        <v>1421252700</v>
      </c>
      <c r="L115" s="20">
        <v>0</v>
      </c>
      <c r="M115" s="19">
        <v>0</v>
      </c>
      <c r="N115" s="21" t="s">
        <v>540</v>
      </c>
      <c r="O115" s="21" t="s">
        <v>63</v>
      </c>
      <c r="P115" s="22">
        <v>0.77</v>
      </c>
      <c r="Q115" s="22">
        <v>0.73</v>
      </c>
      <c r="R115" s="21"/>
    </row>
    <row r="116" spans="1:18" ht="36.75" customHeight="1" thickBot="1" x14ac:dyDescent="0.3">
      <c r="A116" s="17" t="s">
        <v>589</v>
      </c>
      <c r="B116" s="18" t="s">
        <v>590</v>
      </c>
      <c r="C116" s="63" t="s">
        <v>591</v>
      </c>
      <c r="D116" s="19" t="s">
        <v>20</v>
      </c>
      <c r="E116" s="49" t="s">
        <v>41</v>
      </c>
      <c r="F116" s="19" t="s">
        <v>592</v>
      </c>
      <c r="G116" s="19" t="s">
        <v>15</v>
      </c>
      <c r="H116" s="19" t="s">
        <v>593</v>
      </c>
      <c r="I116" s="19">
        <v>215</v>
      </c>
      <c r="J116" s="19" t="s">
        <v>22</v>
      </c>
      <c r="K116" s="20">
        <v>258159524</v>
      </c>
      <c r="L116" s="20">
        <v>0</v>
      </c>
      <c r="M116" s="19">
        <v>0</v>
      </c>
      <c r="N116" s="21" t="s">
        <v>570</v>
      </c>
      <c r="O116" s="21" t="s">
        <v>63</v>
      </c>
      <c r="P116" s="22">
        <v>1</v>
      </c>
      <c r="Q116" s="22">
        <v>1</v>
      </c>
      <c r="R116" s="21"/>
    </row>
    <row r="117" spans="1:18" ht="36.75" customHeight="1" thickBot="1" x14ac:dyDescent="0.3">
      <c r="A117" s="17" t="s">
        <v>594</v>
      </c>
      <c r="B117" s="18" t="s">
        <v>595</v>
      </c>
      <c r="C117" s="63" t="s">
        <v>596</v>
      </c>
      <c r="D117" s="19" t="s">
        <v>20</v>
      </c>
      <c r="E117" s="49" t="s">
        <v>41</v>
      </c>
      <c r="F117" s="19" t="s">
        <v>568</v>
      </c>
      <c r="G117" s="19" t="s">
        <v>15</v>
      </c>
      <c r="H117" s="19" t="s">
        <v>597</v>
      </c>
      <c r="I117" s="19">
        <v>208</v>
      </c>
      <c r="J117" s="19" t="s">
        <v>22</v>
      </c>
      <c r="K117" s="20">
        <v>90478080</v>
      </c>
      <c r="L117" s="20">
        <v>0</v>
      </c>
      <c r="M117" s="19">
        <v>0</v>
      </c>
      <c r="N117" s="21" t="s">
        <v>570</v>
      </c>
      <c r="O117" s="21" t="s">
        <v>598</v>
      </c>
      <c r="P117" s="22">
        <v>0.71</v>
      </c>
      <c r="Q117" s="22">
        <v>0.71</v>
      </c>
      <c r="R117" s="21"/>
    </row>
    <row r="118" spans="1:18" ht="36.75" customHeight="1" thickBot="1" x14ac:dyDescent="0.3">
      <c r="A118" s="17" t="s">
        <v>599</v>
      </c>
      <c r="B118" s="18" t="s">
        <v>590</v>
      </c>
      <c r="C118" s="63" t="s">
        <v>600</v>
      </c>
      <c r="D118" s="19" t="s">
        <v>58</v>
      </c>
      <c r="E118" s="49" t="s">
        <v>41</v>
      </c>
      <c r="F118" s="19" t="s">
        <v>601</v>
      </c>
      <c r="G118" s="19" t="s">
        <v>15</v>
      </c>
      <c r="H118" s="19" t="s">
        <v>602</v>
      </c>
      <c r="I118" s="19">
        <v>3</v>
      </c>
      <c r="J118" s="19" t="s">
        <v>22</v>
      </c>
      <c r="K118" s="20">
        <v>392664493</v>
      </c>
      <c r="L118" s="20">
        <v>0</v>
      </c>
      <c r="M118" s="19">
        <v>31</v>
      </c>
      <c r="N118" s="21" t="s">
        <v>570</v>
      </c>
      <c r="O118" s="21" t="s">
        <v>603</v>
      </c>
      <c r="P118" s="22">
        <v>0.56999999999999995</v>
      </c>
      <c r="Q118" s="22">
        <v>0.14000000000000001</v>
      </c>
      <c r="R118" s="21"/>
    </row>
    <row r="119" spans="1:18" ht="36.75" customHeight="1" thickBot="1" x14ac:dyDescent="0.3">
      <c r="A119" s="17" t="s">
        <v>604</v>
      </c>
      <c r="B119" s="18" t="s">
        <v>569</v>
      </c>
      <c r="C119" s="63" t="s">
        <v>605</v>
      </c>
      <c r="D119" s="19" t="s">
        <v>58</v>
      </c>
      <c r="E119" s="49" t="s">
        <v>188</v>
      </c>
      <c r="F119" s="19" t="s">
        <v>606</v>
      </c>
      <c r="G119" s="19" t="s">
        <v>15</v>
      </c>
      <c r="H119" s="19" t="s">
        <v>588</v>
      </c>
      <c r="I119" s="19">
        <v>90</v>
      </c>
      <c r="J119" s="19" t="s">
        <v>22</v>
      </c>
      <c r="K119" s="20">
        <v>246000000</v>
      </c>
      <c r="L119" s="20">
        <v>0</v>
      </c>
      <c r="M119" s="19">
        <v>52</v>
      </c>
      <c r="N119" s="21">
        <v>44564</v>
      </c>
      <c r="O119" s="21">
        <v>44705</v>
      </c>
      <c r="P119" s="22">
        <v>1</v>
      </c>
      <c r="Q119" s="22">
        <v>1</v>
      </c>
      <c r="R119" s="21"/>
    </row>
    <row r="120" spans="1:18" ht="36.75" customHeight="1" thickBot="1" x14ac:dyDescent="0.3">
      <c r="A120" s="17" t="s">
        <v>607</v>
      </c>
      <c r="B120" s="18" t="s">
        <v>595</v>
      </c>
      <c r="C120" s="63" t="s">
        <v>608</v>
      </c>
      <c r="D120" s="19" t="s">
        <v>67</v>
      </c>
      <c r="E120" s="49" t="s">
        <v>41</v>
      </c>
      <c r="F120" s="19" t="s">
        <v>609</v>
      </c>
      <c r="G120" s="19" t="s">
        <v>15</v>
      </c>
      <c r="H120" s="19" t="s">
        <v>610</v>
      </c>
      <c r="I120" s="19">
        <v>216</v>
      </c>
      <c r="J120" s="19" t="s">
        <v>22</v>
      </c>
      <c r="K120" s="20">
        <v>1792000000</v>
      </c>
      <c r="L120" s="20">
        <v>0</v>
      </c>
      <c r="M120" s="19">
        <v>31</v>
      </c>
      <c r="N120" s="21" t="s">
        <v>595</v>
      </c>
      <c r="O120" s="21">
        <v>44804</v>
      </c>
      <c r="P120" s="22">
        <v>0.85</v>
      </c>
      <c r="Q120" s="22">
        <v>0.43</v>
      </c>
      <c r="R120" s="21"/>
    </row>
    <row r="121" spans="1:18" ht="36.75" customHeight="1" thickBot="1" x14ac:dyDescent="0.3">
      <c r="A121" s="17" t="s">
        <v>611</v>
      </c>
      <c r="B121" s="18" t="s">
        <v>570</v>
      </c>
      <c r="C121" s="63" t="s">
        <v>612</v>
      </c>
      <c r="D121" s="19" t="s">
        <v>58</v>
      </c>
      <c r="E121" s="49" t="s">
        <v>41</v>
      </c>
      <c r="F121" s="19" t="s">
        <v>613</v>
      </c>
      <c r="G121" s="19" t="s">
        <v>584</v>
      </c>
      <c r="H121" s="19" t="s">
        <v>15</v>
      </c>
      <c r="I121" s="19">
        <v>76</v>
      </c>
      <c r="J121" s="19" t="s">
        <v>22</v>
      </c>
      <c r="K121" s="20">
        <v>325089011</v>
      </c>
      <c r="L121" s="20">
        <v>0</v>
      </c>
      <c r="M121" s="19">
        <v>46</v>
      </c>
      <c r="N121" s="21" t="s">
        <v>411</v>
      </c>
      <c r="O121" s="21">
        <v>44744</v>
      </c>
      <c r="P121" s="22">
        <v>0.35</v>
      </c>
      <c r="Q121" s="22">
        <v>0.3</v>
      </c>
      <c r="R121" s="21"/>
    </row>
    <row r="122" spans="1:18" ht="36.75" customHeight="1" thickBot="1" x14ac:dyDescent="0.3">
      <c r="A122" s="17" t="s">
        <v>614</v>
      </c>
      <c r="B122" s="18" t="s">
        <v>595</v>
      </c>
      <c r="C122" s="63" t="s">
        <v>615</v>
      </c>
      <c r="D122" s="19" t="s">
        <v>40</v>
      </c>
      <c r="E122" s="49" t="s">
        <v>108</v>
      </c>
      <c r="F122" s="19" t="s">
        <v>616</v>
      </c>
      <c r="G122" s="19" t="s">
        <v>15</v>
      </c>
      <c r="H122" s="19" t="s">
        <v>617</v>
      </c>
      <c r="I122" s="19">
        <v>212</v>
      </c>
      <c r="J122" s="19" t="s">
        <v>22</v>
      </c>
      <c r="K122" s="20">
        <v>531999000</v>
      </c>
      <c r="L122" s="20">
        <v>0</v>
      </c>
      <c r="M122" s="19">
        <v>0</v>
      </c>
      <c r="N122" s="21" t="s">
        <v>411</v>
      </c>
      <c r="O122" s="21" t="s">
        <v>525</v>
      </c>
      <c r="P122" s="22">
        <v>1</v>
      </c>
      <c r="Q122" s="22">
        <v>0.69</v>
      </c>
      <c r="R122" s="21"/>
    </row>
    <row r="123" spans="1:18" ht="36.75" customHeight="1" thickBot="1" x14ac:dyDescent="0.3">
      <c r="A123" s="17" t="s">
        <v>618</v>
      </c>
      <c r="B123" s="18" t="s">
        <v>595</v>
      </c>
      <c r="C123" s="63" t="s">
        <v>619</v>
      </c>
      <c r="D123" s="19" t="s">
        <v>67</v>
      </c>
      <c r="E123" s="49" t="s">
        <v>41</v>
      </c>
      <c r="F123" s="19" t="s">
        <v>620</v>
      </c>
      <c r="G123" s="19" t="s">
        <v>15</v>
      </c>
      <c r="H123" s="19" t="s">
        <v>231</v>
      </c>
      <c r="I123" s="19">
        <v>215</v>
      </c>
      <c r="J123" s="19" t="s">
        <v>22</v>
      </c>
      <c r="K123" s="20">
        <v>7857000000</v>
      </c>
      <c r="L123" s="20">
        <v>0</v>
      </c>
      <c r="M123" s="19">
        <v>92</v>
      </c>
      <c r="N123" s="21" t="s">
        <v>570</v>
      </c>
      <c r="O123" s="21">
        <v>44865</v>
      </c>
      <c r="P123" s="22">
        <v>0.37</v>
      </c>
      <c r="Q123" s="22">
        <v>0.375</v>
      </c>
      <c r="R123" s="21"/>
    </row>
    <row r="124" spans="1:18" ht="36.75" customHeight="1" thickBot="1" x14ac:dyDescent="0.3">
      <c r="A124" s="17" t="s">
        <v>621</v>
      </c>
      <c r="B124" s="18" t="s">
        <v>570</v>
      </c>
      <c r="C124" s="63" t="s">
        <v>622</v>
      </c>
      <c r="D124" s="19" t="s">
        <v>20</v>
      </c>
      <c r="E124" s="49" t="s">
        <v>108</v>
      </c>
      <c r="F124" s="19" t="s">
        <v>43</v>
      </c>
      <c r="G124" s="19" t="s">
        <v>15</v>
      </c>
      <c r="H124" s="19" t="s">
        <v>623</v>
      </c>
      <c r="I124" s="19">
        <v>304</v>
      </c>
      <c r="J124" s="19" t="s">
        <v>22</v>
      </c>
      <c r="K124" s="20">
        <v>1028500000</v>
      </c>
      <c r="L124" s="20">
        <v>0</v>
      </c>
      <c r="M124" s="19">
        <v>0</v>
      </c>
      <c r="N124" s="21" t="s">
        <v>570</v>
      </c>
      <c r="O124" s="21" t="s">
        <v>624</v>
      </c>
      <c r="P124" s="22">
        <v>0.13</v>
      </c>
      <c r="Q124" s="22">
        <v>0.42</v>
      </c>
      <c r="R124" s="21"/>
    </row>
    <row r="125" spans="1:18" ht="36.75" customHeight="1" thickBot="1" x14ac:dyDescent="0.3">
      <c r="A125" s="17" t="s">
        <v>625</v>
      </c>
      <c r="B125" s="18" t="s">
        <v>570</v>
      </c>
      <c r="C125" s="63" t="s">
        <v>626</v>
      </c>
      <c r="D125" s="19" t="s">
        <v>40</v>
      </c>
      <c r="E125" s="49" t="s">
        <v>188</v>
      </c>
      <c r="F125" s="19" t="s">
        <v>627</v>
      </c>
      <c r="G125" s="19" t="s">
        <v>15</v>
      </c>
      <c r="H125" s="19" t="s">
        <v>588</v>
      </c>
      <c r="I125" s="19">
        <v>214</v>
      </c>
      <c r="J125" s="19" t="s">
        <v>22</v>
      </c>
      <c r="K125" s="20">
        <v>695309067</v>
      </c>
      <c r="L125" s="20">
        <v>0</v>
      </c>
      <c r="M125" s="19">
        <v>0</v>
      </c>
      <c r="N125" s="21" t="s">
        <v>570</v>
      </c>
      <c r="O125" s="21" t="s">
        <v>233</v>
      </c>
      <c r="P125" s="22">
        <v>0.76</v>
      </c>
      <c r="Q125" s="22">
        <v>0.73</v>
      </c>
      <c r="R125" s="21"/>
    </row>
    <row r="126" spans="1:18" ht="36.75" customHeight="1" thickBot="1" x14ac:dyDescent="0.3">
      <c r="A126" s="17" t="s">
        <v>628</v>
      </c>
      <c r="B126" s="18" t="s">
        <v>570</v>
      </c>
      <c r="C126" s="63" t="s">
        <v>629</v>
      </c>
      <c r="D126" s="19" t="s">
        <v>58</v>
      </c>
      <c r="E126" s="49" t="s">
        <v>59</v>
      </c>
      <c r="F126" s="19" t="s">
        <v>630</v>
      </c>
      <c r="G126" s="19" t="s">
        <v>15</v>
      </c>
      <c r="H126" s="19" t="s">
        <v>580</v>
      </c>
      <c r="I126" s="19">
        <v>3</v>
      </c>
      <c r="J126" s="19" t="s">
        <v>22</v>
      </c>
      <c r="K126" s="20">
        <v>273927780.10000002</v>
      </c>
      <c r="L126" s="20">
        <v>0</v>
      </c>
      <c r="M126" s="19">
        <v>0</v>
      </c>
      <c r="N126" s="21" t="s">
        <v>570</v>
      </c>
      <c r="O126" s="21" t="s">
        <v>198</v>
      </c>
      <c r="P126" s="22">
        <v>1</v>
      </c>
      <c r="Q126" s="22">
        <v>0</v>
      </c>
      <c r="R126" s="21"/>
    </row>
    <row r="127" spans="1:18" ht="36.75" customHeight="1" thickBot="1" x14ac:dyDescent="0.3">
      <c r="A127" s="17" t="s">
        <v>631</v>
      </c>
      <c r="B127" s="18" t="s">
        <v>279</v>
      </c>
      <c r="C127" s="63" t="s">
        <v>632</v>
      </c>
      <c r="D127" s="19" t="s">
        <v>20</v>
      </c>
      <c r="E127" s="49" t="s">
        <v>41</v>
      </c>
      <c r="F127" s="19" t="s">
        <v>633</v>
      </c>
      <c r="G127" s="19" t="s">
        <v>15</v>
      </c>
      <c r="H127" s="19" t="s">
        <v>487</v>
      </c>
      <c r="I127" s="19">
        <v>120</v>
      </c>
      <c r="J127" s="19" t="s">
        <v>22</v>
      </c>
      <c r="K127" s="20">
        <v>95591945</v>
      </c>
      <c r="L127" s="20">
        <v>47795972.5</v>
      </c>
      <c r="M127" s="19">
        <v>60</v>
      </c>
      <c r="N127" s="21" t="s">
        <v>279</v>
      </c>
      <c r="O127" s="21">
        <v>44745</v>
      </c>
      <c r="P127" s="22">
        <v>1</v>
      </c>
      <c r="Q127" s="22">
        <v>1</v>
      </c>
      <c r="R127" s="21"/>
    </row>
    <row r="128" spans="1:18" ht="36.75" customHeight="1" thickBot="1" x14ac:dyDescent="0.3">
      <c r="A128" s="17" t="s">
        <v>634</v>
      </c>
      <c r="B128" s="18" t="s">
        <v>635</v>
      </c>
      <c r="C128" s="63" t="s">
        <v>636</v>
      </c>
      <c r="D128" s="19" t="s">
        <v>20</v>
      </c>
      <c r="E128" s="49" t="s">
        <v>41</v>
      </c>
      <c r="F128" s="19" t="s">
        <v>364</v>
      </c>
      <c r="G128" s="19" t="s">
        <v>15</v>
      </c>
      <c r="H128" s="19" t="s">
        <v>487</v>
      </c>
      <c r="I128" s="19">
        <v>334</v>
      </c>
      <c r="J128" s="19" t="s">
        <v>22</v>
      </c>
      <c r="K128" s="20">
        <v>93280000</v>
      </c>
      <c r="L128" s="20">
        <v>0</v>
      </c>
      <c r="M128" s="19">
        <v>0</v>
      </c>
      <c r="N128" s="21" t="s">
        <v>635</v>
      </c>
      <c r="O128" s="21" t="s">
        <v>637</v>
      </c>
      <c r="P128" s="22">
        <v>0.80480480480480476</v>
      </c>
      <c r="Q128" s="22">
        <v>0</v>
      </c>
      <c r="R128" s="21"/>
    </row>
    <row r="129" spans="1:18" ht="36.75" customHeight="1" thickBot="1" x14ac:dyDescent="0.3">
      <c r="A129" s="17" t="s">
        <v>638</v>
      </c>
      <c r="B129" s="18" t="s">
        <v>639</v>
      </c>
      <c r="C129" s="63" t="s">
        <v>640</v>
      </c>
      <c r="D129" s="19" t="s">
        <v>20</v>
      </c>
      <c r="E129" s="49" t="s">
        <v>41</v>
      </c>
      <c r="F129" s="19" t="s">
        <v>641</v>
      </c>
      <c r="G129" s="19" t="s">
        <v>15</v>
      </c>
      <c r="H129" s="19" t="s">
        <v>642</v>
      </c>
      <c r="I129" s="19">
        <v>334</v>
      </c>
      <c r="J129" s="19" t="s">
        <v>22</v>
      </c>
      <c r="K129" s="20">
        <v>97165838</v>
      </c>
      <c r="L129" s="20">
        <v>0</v>
      </c>
      <c r="M129" s="19">
        <v>0</v>
      </c>
      <c r="N129" s="21" t="s">
        <v>639</v>
      </c>
      <c r="O129" s="21" t="s">
        <v>643</v>
      </c>
      <c r="P129" s="22">
        <v>0.82</v>
      </c>
      <c r="Q129" s="22">
        <v>0.44</v>
      </c>
      <c r="R129" s="21"/>
    </row>
    <row r="130" spans="1:18" ht="36.75" customHeight="1" thickBot="1" x14ac:dyDescent="0.3">
      <c r="A130" s="17" t="s">
        <v>644</v>
      </c>
      <c r="B130" s="18" t="s">
        <v>645</v>
      </c>
      <c r="C130" s="63" t="s">
        <v>646</v>
      </c>
      <c r="D130" s="19" t="s">
        <v>20</v>
      </c>
      <c r="E130" s="49" t="s">
        <v>41</v>
      </c>
      <c r="F130" s="19" t="s">
        <v>647</v>
      </c>
      <c r="G130" s="19" t="s">
        <v>15</v>
      </c>
      <c r="H130" s="19" t="s">
        <v>642</v>
      </c>
      <c r="I130" s="19">
        <v>334</v>
      </c>
      <c r="J130" s="19" t="s">
        <v>22</v>
      </c>
      <c r="K130" s="20">
        <v>96817501</v>
      </c>
      <c r="L130" s="20">
        <v>0</v>
      </c>
      <c r="M130" s="19">
        <v>0</v>
      </c>
      <c r="N130" s="21" t="s">
        <v>645</v>
      </c>
      <c r="O130" s="21" t="s">
        <v>648</v>
      </c>
      <c r="P130" s="22">
        <v>0.89</v>
      </c>
      <c r="Q130" s="22">
        <v>0</v>
      </c>
      <c r="R130" s="21"/>
    </row>
    <row r="131" spans="1:18" ht="36.75" customHeight="1" thickBot="1" x14ac:dyDescent="0.3">
      <c r="A131" s="17" t="s">
        <v>649</v>
      </c>
      <c r="B131" s="18" t="s">
        <v>645</v>
      </c>
      <c r="C131" s="63" t="s">
        <v>650</v>
      </c>
      <c r="D131" s="19" t="s">
        <v>20</v>
      </c>
      <c r="E131" s="49" t="s">
        <v>41</v>
      </c>
      <c r="F131" s="19" t="s">
        <v>651</v>
      </c>
      <c r="G131" s="19" t="s">
        <v>15</v>
      </c>
      <c r="H131" s="19" t="s">
        <v>231</v>
      </c>
      <c r="I131" s="19">
        <v>346</v>
      </c>
      <c r="J131" s="19" t="s">
        <v>22</v>
      </c>
      <c r="K131" s="20">
        <v>366442781</v>
      </c>
      <c r="L131" s="20">
        <v>0</v>
      </c>
      <c r="M131" s="19">
        <v>0</v>
      </c>
      <c r="N131" s="21" t="s">
        <v>645</v>
      </c>
      <c r="O131" s="21" t="s">
        <v>652</v>
      </c>
      <c r="P131" s="22">
        <v>0.73</v>
      </c>
      <c r="Q131" s="22">
        <v>0.64</v>
      </c>
      <c r="R131" s="21"/>
    </row>
    <row r="132" spans="1:18" ht="36.75" customHeight="1" thickBot="1" x14ac:dyDescent="0.3">
      <c r="A132" s="17" t="s">
        <v>653</v>
      </c>
      <c r="B132" s="18" t="s">
        <v>645</v>
      </c>
      <c r="C132" s="63" t="s">
        <v>654</v>
      </c>
      <c r="D132" s="19" t="s">
        <v>20</v>
      </c>
      <c r="E132" s="49" t="s">
        <v>41</v>
      </c>
      <c r="F132" s="19" t="s">
        <v>655</v>
      </c>
      <c r="G132" s="19" t="s">
        <v>15</v>
      </c>
      <c r="H132" s="19" t="s">
        <v>656</v>
      </c>
      <c r="I132" s="19">
        <v>345</v>
      </c>
      <c r="J132" s="19" t="s">
        <v>22</v>
      </c>
      <c r="K132" s="20">
        <v>97170400</v>
      </c>
      <c r="L132" s="20">
        <v>0</v>
      </c>
      <c r="M132" s="19">
        <v>0</v>
      </c>
      <c r="N132" s="21" t="s">
        <v>657</v>
      </c>
      <c r="O132" s="21" t="s">
        <v>652</v>
      </c>
      <c r="P132" s="22">
        <v>0.73546511627906974</v>
      </c>
      <c r="Q132" s="22">
        <v>0</v>
      </c>
      <c r="R132" s="21"/>
    </row>
    <row r="133" spans="1:18" ht="36.75" customHeight="1" thickBot="1" x14ac:dyDescent="0.3">
      <c r="A133" s="17" t="s">
        <v>658</v>
      </c>
      <c r="B133" s="18" t="s">
        <v>645</v>
      </c>
      <c r="C133" s="63" t="s">
        <v>659</v>
      </c>
      <c r="D133" s="19" t="s">
        <v>20</v>
      </c>
      <c r="E133" s="49" t="s">
        <v>41</v>
      </c>
      <c r="F133" s="19" t="s">
        <v>660</v>
      </c>
      <c r="G133" s="19" t="s">
        <v>15</v>
      </c>
      <c r="H133" s="19" t="s">
        <v>661</v>
      </c>
      <c r="I133" s="19">
        <v>345</v>
      </c>
      <c r="J133" s="19" t="s">
        <v>22</v>
      </c>
      <c r="K133" s="20">
        <v>65178102</v>
      </c>
      <c r="L133" s="20">
        <v>0</v>
      </c>
      <c r="M133" s="19">
        <v>0</v>
      </c>
      <c r="N133" s="21" t="s">
        <v>657</v>
      </c>
      <c r="O133" s="21" t="s">
        <v>652</v>
      </c>
      <c r="P133" s="22">
        <v>76.06</v>
      </c>
      <c r="Q133" s="22">
        <v>72.73</v>
      </c>
      <c r="R133" s="21"/>
    </row>
    <row r="134" spans="1:18" ht="36.75" customHeight="1" thickBot="1" x14ac:dyDescent="0.3">
      <c r="A134" s="17" t="s">
        <v>662</v>
      </c>
      <c r="B134" s="18" t="s">
        <v>657</v>
      </c>
      <c r="C134" s="63" t="s">
        <v>663</v>
      </c>
      <c r="D134" s="19" t="s">
        <v>20</v>
      </c>
      <c r="E134" s="49" t="s">
        <v>41</v>
      </c>
      <c r="F134" s="19" t="s">
        <v>664</v>
      </c>
      <c r="G134" s="19" t="s">
        <v>15</v>
      </c>
      <c r="H134" s="19" t="s">
        <v>665</v>
      </c>
      <c r="I134" s="19">
        <v>346</v>
      </c>
      <c r="J134" s="19" t="s">
        <v>22</v>
      </c>
      <c r="K134" s="20">
        <v>91425000</v>
      </c>
      <c r="L134" s="20">
        <v>0</v>
      </c>
      <c r="M134" s="19">
        <v>0</v>
      </c>
      <c r="N134" s="21" t="s">
        <v>657</v>
      </c>
      <c r="O134" s="21" t="s">
        <v>36</v>
      </c>
      <c r="P134" s="22">
        <v>0.79</v>
      </c>
      <c r="Q134" s="22">
        <v>0.69</v>
      </c>
      <c r="R134" s="21"/>
    </row>
    <row r="135" spans="1:18" ht="36.75" customHeight="1" thickBot="1" x14ac:dyDescent="0.3">
      <c r="A135" s="17" t="s">
        <v>666</v>
      </c>
      <c r="B135" s="18" t="s">
        <v>657</v>
      </c>
      <c r="C135" s="63" t="s">
        <v>667</v>
      </c>
      <c r="D135" s="19" t="s">
        <v>20</v>
      </c>
      <c r="E135" s="49" t="s">
        <v>41</v>
      </c>
      <c r="F135" s="19" t="s">
        <v>668</v>
      </c>
      <c r="G135" s="19" t="s">
        <v>15</v>
      </c>
      <c r="H135" s="19" t="s">
        <v>231</v>
      </c>
      <c r="I135" s="19">
        <v>346</v>
      </c>
      <c r="J135" s="19" t="s">
        <v>22</v>
      </c>
      <c r="K135" s="20">
        <v>263069592</v>
      </c>
      <c r="L135" s="20">
        <v>0</v>
      </c>
      <c r="M135" s="19">
        <v>0</v>
      </c>
      <c r="N135" s="21" t="s">
        <v>657</v>
      </c>
      <c r="O135" s="21" t="s">
        <v>36</v>
      </c>
      <c r="P135" s="22">
        <v>0.73</v>
      </c>
      <c r="Q135" s="22">
        <v>0.65</v>
      </c>
      <c r="R135" s="21"/>
    </row>
    <row r="136" spans="1:18" ht="36.75" customHeight="1" thickBot="1" x14ac:dyDescent="0.3">
      <c r="A136" s="17" t="s">
        <v>669</v>
      </c>
      <c r="B136" s="18" t="s">
        <v>657</v>
      </c>
      <c r="C136" s="63" t="s">
        <v>670</v>
      </c>
      <c r="D136" s="19" t="s">
        <v>20</v>
      </c>
      <c r="E136" s="49" t="s">
        <v>41</v>
      </c>
      <c r="F136" s="19" t="s">
        <v>671</v>
      </c>
      <c r="G136" s="19" t="s">
        <v>15</v>
      </c>
      <c r="H136" s="19" t="s">
        <v>231</v>
      </c>
      <c r="I136" s="19">
        <v>344</v>
      </c>
      <c r="J136" s="19" t="s">
        <v>22</v>
      </c>
      <c r="K136" s="20">
        <v>263069592</v>
      </c>
      <c r="L136" s="20">
        <v>0</v>
      </c>
      <c r="M136" s="19">
        <v>0</v>
      </c>
      <c r="N136" s="21" t="s">
        <v>672</v>
      </c>
      <c r="O136" s="21">
        <v>44926</v>
      </c>
      <c r="P136" s="22">
        <v>0.73</v>
      </c>
      <c r="Q136" s="22">
        <v>0.64</v>
      </c>
      <c r="R136" s="21"/>
    </row>
    <row r="137" spans="1:18" ht="36.75" customHeight="1" thickBot="1" x14ac:dyDescent="0.3">
      <c r="A137" s="17" t="s">
        <v>673</v>
      </c>
      <c r="B137" s="18" t="s">
        <v>672</v>
      </c>
      <c r="C137" s="63" t="s">
        <v>674</v>
      </c>
      <c r="D137" s="19" t="s">
        <v>20</v>
      </c>
      <c r="E137" s="49" t="s">
        <v>41</v>
      </c>
      <c r="F137" s="19" t="s">
        <v>675</v>
      </c>
      <c r="G137" s="19" t="s">
        <v>15</v>
      </c>
      <c r="H137" s="19" t="s">
        <v>231</v>
      </c>
      <c r="I137" s="19">
        <v>344</v>
      </c>
      <c r="J137" s="19" t="s">
        <v>22</v>
      </c>
      <c r="K137" s="20">
        <v>263069592</v>
      </c>
      <c r="L137" s="20">
        <v>0</v>
      </c>
      <c r="M137" s="19">
        <v>0</v>
      </c>
      <c r="N137" s="21" t="s">
        <v>672</v>
      </c>
      <c r="O137" s="21" t="s">
        <v>652</v>
      </c>
      <c r="P137" s="22">
        <v>0.73</v>
      </c>
      <c r="Q137" s="22">
        <v>0.64</v>
      </c>
      <c r="R137" s="21"/>
    </row>
    <row r="138" spans="1:18" ht="36.75" customHeight="1" thickBot="1" x14ac:dyDescent="0.3">
      <c r="A138" s="17" t="s">
        <v>676</v>
      </c>
      <c r="B138" s="18" t="s">
        <v>657</v>
      </c>
      <c r="C138" s="63" t="s">
        <v>677</v>
      </c>
      <c r="D138" s="19" t="s">
        <v>20</v>
      </c>
      <c r="E138" s="49" t="s">
        <v>41</v>
      </c>
      <c r="F138" s="19" t="s">
        <v>678</v>
      </c>
      <c r="G138" s="19" t="s">
        <v>15</v>
      </c>
      <c r="H138" s="19" t="s">
        <v>231</v>
      </c>
      <c r="I138" s="19">
        <v>345</v>
      </c>
      <c r="J138" s="19" t="s">
        <v>22</v>
      </c>
      <c r="K138" s="20">
        <v>263069592</v>
      </c>
      <c r="L138" s="20">
        <v>0</v>
      </c>
      <c r="M138" s="19">
        <v>0</v>
      </c>
      <c r="N138" s="21" t="s">
        <v>657</v>
      </c>
      <c r="O138" s="21" t="s">
        <v>652</v>
      </c>
      <c r="P138" s="22">
        <v>0.73</v>
      </c>
      <c r="Q138" s="22">
        <v>0.64</v>
      </c>
      <c r="R138" s="21"/>
    </row>
    <row r="139" spans="1:18" ht="36.75" customHeight="1" thickBot="1" x14ac:dyDescent="0.3">
      <c r="A139" s="17" t="s">
        <v>679</v>
      </c>
      <c r="B139" s="18" t="s">
        <v>672</v>
      </c>
      <c r="C139" s="63" t="s">
        <v>680</v>
      </c>
      <c r="D139" s="19" t="s">
        <v>20</v>
      </c>
      <c r="E139" s="49" t="s">
        <v>41</v>
      </c>
      <c r="F139" s="19" t="s">
        <v>681</v>
      </c>
      <c r="G139" s="19" t="s">
        <v>15</v>
      </c>
      <c r="H139" s="19" t="s">
        <v>487</v>
      </c>
      <c r="I139" s="19">
        <v>181</v>
      </c>
      <c r="J139" s="19" t="s">
        <v>22</v>
      </c>
      <c r="K139" s="20">
        <v>91697508</v>
      </c>
      <c r="L139" s="20">
        <v>0</v>
      </c>
      <c r="M139" s="19">
        <v>0</v>
      </c>
      <c r="N139" s="21" t="s">
        <v>672</v>
      </c>
      <c r="O139" s="21" t="s">
        <v>682</v>
      </c>
      <c r="P139" s="22">
        <v>1</v>
      </c>
      <c r="Q139" s="22">
        <v>0</v>
      </c>
      <c r="R139" s="21"/>
    </row>
    <row r="140" spans="1:18" ht="36.75" customHeight="1" thickBot="1" x14ac:dyDescent="0.3">
      <c r="A140" s="17" t="s">
        <v>683</v>
      </c>
      <c r="B140" s="18" t="s">
        <v>672</v>
      </c>
      <c r="C140" s="63" t="s">
        <v>684</v>
      </c>
      <c r="D140" s="19" t="s">
        <v>20</v>
      </c>
      <c r="E140" s="49" t="s">
        <v>41</v>
      </c>
      <c r="F140" s="19" t="s">
        <v>685</v>
      </c>
      <c r="G140" s="19" t="s">
        <v>15</v>
      </c>
      <c r="H140" s="19" t="s">
        <v>333</v>
      </c>
      <c r="I140" s="19">
        <v>334</v>
      </c>
      <c r="J140" s="19" t="s">
        <v>22</v>
      </c>
      <c r="K140" s="20">
        <v>253839080</v>
      </c>
      <c r="L140" s="20">
        <v>0</v>
      </c>
      <c r="M140" s="19">
        <v>11</v>
      </c>
      <c r="N140" s="21" t="s">
        <v>672</v>
      </c>
      <c r="O140" s="21">
        <v>44926</v>
      </c>
      <c r="P140" s="22">
        <v>0.6</v>
      </c>
      <c r="Q140" s="22">
        <v>0.51</v>
      </c>
      <c r="R140" s="21"/>
    </row>
    <row r="141" spans="1:18" ht="36.75" customHeight="1" thickBot="1" x14ac:dyDescent="0.3">
      <c r="A141" s="17" t="s">
        <v>686</v>
      </c>
      <c r="B141" s="18" t="s">
        <v>672</v>
      </c>
      <c r="C141" s="63" t="s">
        <v>687</v>
      </c>
      <c r="D141" s="19" t="s">
        <v>20</v>
      </c>
      <c r="E141" s="49" t="s">
        <v>41</v>
      </c>
      <c r="F141" s="19" t="s">
        <v>688</v>
      </c>
      <c r="G141" s="19" t="s">
        <v>15</v>
      </c>
      <c r="H141" s="19" t="s">
        <v>689</v>
      </c>
      <c r="I141" s="19">
        <v>342</v>
      </c>
      <c r="J141" s="19" t="s">
        <v>22</v>
      </c>
      <c r="K141" s="20">
        <v>96888747</v>
      </c>
      <c r="L141" s="20">
        <v>0</v>
      </c>
      <c r="M141" s="19">
        <v>0</v>
      </c>
      <c r="N141" s="21" t="s">
        <v>690</v>
      </c>
      <c r="O141" s="21" t="s">
        <v>36</v>
      </c>
      <c r="P141" s="22">
        <v>0.73020527859237538</v>
      </c>
      <c r="Q141" s="22">
        <v>0.64</v>
      </c>
      <c r="R141" s="21"/>
    </row>
    <row r="142" spans="1:18" ht="36.75" customHeight="1" thickBot="1" x14ac:dyDescent="0.3">
      <c r="A142" s="17" t="s">
        <v>691</v>
      </c>
      <c r="B142" s="18" t="s">
        <v>672</v>
      </c>
      <c r="C142" s="63" t="s">
        <v>692</v>
      </c>
      <c r="D142" s="19" t="s">
        <v>20</v>
      </c>
      <c r="E142" s="49" t="s">
        <v>41</v>
      </c>
      <c r="F142" s="19" t="s">
        <v>693</v>
      </c>
      <c r="G142" s="19" t="s">
        <v>15</v>
      </c>
      <c r="H142" s="19" t="s">
        <v>231</v>
      </c>
      <c r="I142" s="19">
        <v>344</v>
      </c>
      <c r="J142" s="19" t="s">
        <v>22</v>
      </c>
      <c r="K142" s="20">
        <v>263069592</v>
      </c>
      <c r="L142" s="20">
        <v>0</v>
      </c>
      <c r="M142" s="19">
        <v>0</v>
      </c>
      <c r="N142" s="21" t="s">
        <v>672</v>
      </c>
      <c r="O142" s="21" t="s">
        <v>652</v>
      </c>
      <c r="P142" s="22">
        <v>0.64</v>
      </c>
      <c r="Q142" s="22">
        <v>0.64</v>
      </c>
      <c r="R142" s="21"/>
    </row>
    <row r="143" spans="1:18" ht="36.75" customHeight="1" thickBot="1" x14ac:dyDescent="0.3">
      <c r="A143" s="17" t="s">
        <v>694</v>
      </c>
      <c r="B143" s="18" t="s">
        <v>672</v>
      </c>
      <c r="C143" s="63" t="s">
        <v>695</v>
      </c>
      <c r="D143" s="19" t="s">
        <v>20</v>
      </c>
      <c r="E143" s="49" t="s">
        <v>41</v>
      </c>
      <c r="F143" s="19" t="s">
        <v>350</v>
      </c>
      <c r="G143" s="19" t="s">
        <v>15</v>
      </c>
      <c r="H143" s="19" t="s">
        <v>333</v>
      </c>
      <c r="I143" s="19">
        <v>334</v>
      </c>
      <c r="J143" s="19" t="s">
        <v>22</v>
      </c>
      <c r="K143" s="20">
        <v>352554279</v>
      </c>
      <c r="L143" s="20">
        <v>0</v>
      </c>
      <c r="M143" s="19">
        <v>0</v>
      </c>
      <c r="N143" s="21" t="s">
        <v>672</v>
      </c>
      <c r="O143" s="21" t="s">
        <v>696</v>
      </c>
      <c r="P143" s="22">
        <v>0.73</v>
      </c>
      <c r="Q143" s="22">
        <v>0.55000000000000004</v>
      </c>
      <c r="R143" s="21"/>
    </row>
    <row r="144" spans="1:18" ht="36.75" customHeight="1" thickBot="1" x14ac:dyDescent="0.3">
      <c r="A144" s="17" t="s">
        <v>697</v>
      </c>
      <c r="B144" s="18" t="s">
        <v>672</v>
      </c>
      <c r="C144" s="63" t="s">
        <v>342</v>
      </c>
      <c r="D144" s="19" t="s">
        <v>20</v>
      </c>
      <c r="E144" s="49" t="s">
        <v>41</v>
      </c>
      <c r="F144" s="19" t="s">
        <v>343</v>
      </c>
      <c r="G144" s="19" t="s">
        <v>15</v>
      </c>
      <c r="H144" s="19" t="s">
        <v>333</v>
      </c>
      <c r="I144" s="19">
        <v>334</v>
      </c>
      <c r="J144" s="19" t="s">
        <v>22</v>
      </c>
      <c r="K144" s="20">
        <v>197430398</v>
      </c>
      <c r="L144" s="20">
        <v>0</v>
      </c>
      <c r="M144" s="19">
        <v>0</v>
      </c>
      <c r="N144" s="21" t="s">
        <v>690</v>
      </c>
      <c r="O144" s="21" t="s">
        <v>698</v>
      </c>
      <c r="P144" s="22">
        <v>0.73</v>
      </c>
      <c r="Q144" s="22">
        <v>0.55000000000000004</v>
      </c>
      <c r="R144" s="21"/>
    </row>
    <row r="145" spans="1:18" ht="36.75" customHeight="1" thickBot="1" x14ac:dyDescent="0.3">
      <c r="A145" s="17" t="s">
        <v>699</v>
      </c>
      <c r="B145" s="18" t="s">
        <v>672</v>
      </c>
      <c r="C145" s="63" t="s">
        <v>336</v>
      </c>
      <c r="D145" s="19" t="s">
        <v>20</v>
      </c>
      <c r="E145" s="49" t="s">
        <v>41</v>
      </c>
      <c r="F145" s="19" t="s">
        <v>700</v>
      </c>
      <c r="G145" s="19" t="s">
        <v>15</v>
      </c>
      <c r="H145" s="19" t="s">
        <v>333</v>
      </c>
      <c r="I145" s="19">
        <v>334</v>
      </c>
      <c r="J145" s="19" t="s">
        <v>22</v>
      </c>
      <c r="K145" s="20">
        <v>197430398</v>
      </c>
      <c r="L145" s="20">
        <v>0</v>
      </c>
      <c r="M145" s="19">
        <v>0</v>
      </c>
      <c r="N145" s="21" t="s">
        <v>690</v>
      </c>
      <c r="O145" s="21" t="s">
        <v>698</v>
      </c>
      <c r="P145" s="22">
        <v>0.73</v>
      </c>
      <c r="Q145" s="22">
        <v>0.55000000000000004</v>
      </c>
      <c r="R145" s="21"/>
    </row>
    <row r="146" spans="1:18" ht="36.75" customHeight="1" thickBot="1" x14ac:dyDescent="0.3">
      <c r="A146" s="17" t="s">
        <v>701</v>
      </c>
      <c r="B146" s="18" t="s">
        <v>702</v>
      </c>
      <c r="C146" s="63" t="s">
        <v>703</v>
      </c>
      <c r="D146" s="19" t="s">
        <v>20</v>
      </c>
      <c r="E146" s="49" t="s">
        <v>41</v>
      </c>
      <c r="F146" s="19" t="s">
        <v>704</v>
      </c>
      <c r="G146" s="19" t="s">
        <v>15</v>
      </c>
      <c r="H146" s="19" t="s">
        <v>333</v>
      </c>
      <c r="I146" s="19">
        <v>118</v>
      </c>
      <c r="J146" s="19" t="s">
        <v>14</v>
      </c>
      <c r="K146" s="20">
        <v>140000000</v>
      </c>
      <c r="L146" s="20">
        <v>245000000</v>
      </c>
      <c r="M146" s="19">
        <v>210</v>
      </c>
      <c r="N146" s="21" t="s">
        <v>705</v>
      </c>
      <c r="O146" s="21">
        <v>44920</v>
      </c>
      <c r="P146" s="22">
        <v>0.73</v>
      </c>
      <c r="Q146" s="22">
        <v>0.55000000000000004</v>
      </c>
      <c r="R146" s="21"/>
    </row>
    <row r="147" spans="1:18" ht="36.75" customHeight="1" thickBot="1" x14ac:dyDescent="0.3">
      <c r="A147" s="17" t="s">
        <v>706</v>
      </c>
      <c r="B147" s="18" t="s">
        <v>690</v>
      </c>
      <c r="C147" s="63" t="s">
        <v>707</v>
      </c>
      <c r="D147" s="19" t="s">
        <v>20</v>
      </c>
      <c r="E147" s="49" t="s">
        <v>41</v>
      </c>
      <c r="F147" s="19" t="s">
        <v>556</v>
      </c>
      <c r="G147" s="19" t="s">
        <v>15</v>
      </c>
      <c r="H147" s="19" t="s">
        <v>333</v>
      </c>
      <c r="I147" s="19">
        <v>334</v>
      </c>
      <c r="J147" s="19" t="s">
        <v>14</v>
      </c>
      <c r="K147" s="20">
        <v>220000000</v>
      </c>
      <c r="L147" s="20"/>
      <c r="M147" s="19">
        <v>0</v>
      </c>
      <c r="N147" s="21" t="s">
        <v>690</v>
      </c>
      <c r="O147" s="21" t="s">
        <v>698</v>
      </c>
      <c r="P147" s="22">
        <v>0.73</v>
      </c>
      <c r="Q147" s="22">
        <v>0.64</v>
      </c>
      <c r="R147" s="21"/>
    </row>
    <row r="148" spans="1:18" ht="36.75" customHeight="1" thickBot="1" x14ac:dyDescent="0.3">
      <c r="A148" s="17" t="s">
        <v>708</v>
      </c>
      <c r="B148" s="18" t="s">
        <v>690</v>
      </c>
      <c r="C148" s="63" t="s">
        <v>709</v>
      </c>
      <c r="D148" s="19" t="s">
        <v>20</v>
      </c>
      <c r="E148" s="49" t="s">
        <v>41</v>
      </c>
      <c r="F148" s="19" t="s">
        <v>562</v>
      </c>
      <c r="G148" s="19" t="s">
        <v>15</v>
      </c>
      <c r="H148" s="19" t="s">
        <v>333</v>
      </c>
      <c r="I148" s="19">
        <v>334</v>
      </c>
      <c r="J148" s="19" t="s">
        <v>14</v>
      </c>
      <c r="K148" s="20">
        <v>220000000</v>
      </c>
      <c r="L148" s="20">
        <v>0</v>
      </c>
      <c r="M148" s="19">
        <v>0</v>
      </c>
      <c r="N148" s="21" t="s">
        <v>702</v>
      </c>
      <c r="O148" s="21" t="s">
        <v>710</v>
      </c>
      <c r="P148" s="22">
        <v>0.73</v>
      </c>
      <c r="Q148" s="22">
        <v>0.64</v>
      </c>
      <c r="R148" s="21"/>
    </row>
    <row r="149" spans="1:18" ht="36.75" customHeight="1" thickBot="1" x14ac:dyDescent="0.3">
      <c r="A149" s="17" t="s">
        <v>711</v>
      </c>
      <c r="B149" s="18" t="s">
        <v>705</v>
      </c>
      <c r="C149" s="63" t="s">
        <v>712</v>
      </c>
      <c r="D149" s="19" t="s">
        <v>20</v>
      </c>
      <c r="E149" s="49" t="s">
        <v>41</v>
      </c>
      <c r="F149" s="19" t="s">
        <v>713</v>
      </c>
      <c r="G149" s="19" t="s">
        <v>15</v>
      </c>
      <c r="H149" s="19" t="s">
        <v>714</v>
      </c>
      <c r="I149" s="19">
        <v>181</v>
      </c>
      <c r="J149" s="19" t="s">
        <v>22</v>
      </c>
      <c r="K149" s="20">
        <v>158366628</v>
      </c>
      <c r="L149" s="20">
        <v>26394438</v>
      </c>
      <c r="M149" s="19">
        <v>30</v>
      </c>
      <c r="N149" s="21" t="s">
        <v>705</v>
      </c>
      <c r="O149" s="21">
        <v>44798</v>
      </c>
      <c r="P149" s="22">
        <v>0</v>
      </c>
      <c r="Q149" s="22">
        <v>0</v>
      </c>
      <c r="R149" s="21"/>
    </row>
    <row r="150" spans="1:18" ht="36.75" customHeight="1" thickBot="1" x14ac:dyDescent="0.3">
      <c r="A150" s="17" t="s">
        <v>716</v>
      </c>
      <c r="B150" s="18" t="s">
        <v>705</v>
      </c>
      <c r="C150" s="63" t="s">
        <v>717</v>
      </c>
      <c r="D150" s="19" t="s">
        <v>20</v>
      </c>
      <c r="E150" s="49" t="s">
        <v>41</v>
      </c>
      <c r="F150" s="19" t="s">
        <v>718</v>
      </c>
      <c r="G150" s="19" t="s">
        <v>15</v>
      </c>
      <c r="H150" s="19" t="s">
        <v>333</v>
      </c>
      <c r="I150" s="19">
        <v>334</v>
      </c>
      <c r="J150" s="19" t="s">
        <v>14</v>
      </c>
      <c r="K150" s="20">
        <v>220000000</v>
      </c>
      <c r="L150" s="20">
        <v>0</v>
      </c>
      <c r="M150" s="19">
        <v>0</v>
      </c>
      <c r="N150" s="21" t="s">
        <v>705</v>
      </c>
      <c r="O150" s="21" t="s">
        <v>719</v>
      </c>
      <c r="P150" s="22">
        <v>0.73</v>
      </c>
      <c r="Q150" s="22">
        <v>0.64</v>
      </c>
      <c r="R150" s="21"/>
    </row>
    <row r="151" spans="1:18" ht="36.75" customHeight="1" thickBot="1" x14ac:dyDescent="0.3">
      <c r="A151" s="17" t="s">
        <v>720</v>
      </c>
      <c r="B151" s="18" t="s">
        <v>690</v>
      </c>
      <c r="C151" s="63" t="s">
        <v>721</v>
      </c>
      <c r="D151" s="19" t="s">
        <v>20</v>
      </c>
      <c r="E151" s="49" t="s">
        <v>41</v>
      </c>
      <c r="F151" s="19" t="s">
        <v>722</v>
      </c>
      <c r="G151" s="19" t="s">
        <v>15</v>
      </c>
      <c r="H151" s="19" t="s">
        <v>723</v>
      </c>
      <c r="I151" s="19">
        <v>220</v>
      </c>
      <c r="J151" s="19" t="s">
        <v>22</v>
      </c>
      <c r="K151" s="20">
        <v>99282800</v>
      </c>
      <c r="L151" s="20">
        <v>0</v>
      </c>
      <c r="M151" s="19">
        <v>0</v>
      </c>
      <c r="N151" s="21" t="s">
        <v>690</v>
      </c>
      <c r="O151" s="21" t="s">
        <v>724</v>
      </c>
      <c r="P151" s="22">
        <v>1</v>
      </c>
      <c r="Q151" s="22">
        <v>0.67</v>
      </c>
      <c r="R151" s="21"/>
    </row>
    <row r="152" spans="1:18" ht="36.75" customHeight="1" thickBot="1" x14ac:dyDescent="0.3">
      <c r="A152" s="17" t="s">
        <v>725</v>
      </c>
      <c r="B152" s="18" t="s">
        <v>690</v>
      </c>
      <c r="C152" s="63" t="s">
        <v>726</v>
      </c>
      <c r="D152" s="19" t="s">
        <v>20</v>
      </c>
      <c r="E152" s="49" t="s">
        <v>41</v>
      </c>
      <c r="F152" s="19" t="s">
        <v>727</v>
      </c>
      <c r="G152" s="19" t="s">
        <v>15</v>
      </c>
      <c r="H152" s="19" t="s">
        <v>333</v>
      </c>
      <c r="I152" s="19">
        <v>334</v>
      </c>
      <c r="J152" s="19" t="s">
        <v>14</v>
      </c>
      <c r="K152" s="20">
        <v>220000000</v>
      </c>
      <c r="L152" s="20">
        <v>0</v>
      </c>
      <c r="M152" s="19">
        <v>0</v>
      </c>
      <c r="N152" s="21" t="s">
        <v>702</v>
      </c>
      <c r="O152" s="21" t="s">
        <v>710</v>
      </c>
      <c r="P152" s="22">
        <v>0.73</v>
      </c>
      <c r="Q152" s="22">
        <v>0.64</v>
      </c>
      <c r="R152" s="21"/>
    </row>
    <row r="153" spans="1:18" ht="36.75" customHeight="1" thickBot="1" x14ac:dyDescent="0.3">
      <c r="A153" s="17" t="s">
        <v>728</v>
      </c>
      <c r="B153" s="18" t="s">
        <v>702</v>
      </c>
      <c r="C153" s="63" t="s">
        <v>729</v>
      </c>
      <c r="D153" s="19" t="s">
        <v>20</v>
      </c>
      <c r="E153" s="49" t="s">
        <v>41</v>
      </c>
      <c r="F153" s="19" t="s">
        <v>730</v>
      </c>
      <c r="G153" s="19" t="s">
        <v>15</v>
      </c>
      <c r="H153" s="19" t="s">
        <v>731</v>
      </c>
      <c r="I153" s="19">
        <v>243</v>
      </c>
      <c r="J153" s="19" t="s">
        <v>22</v>
      </c>
      <c r="K153" s="20">
        <v>72000000</v>
      </c>
      <c r="L153" s="20">
        <v>0</v>
      </c>
      <c r="M153" s="19">
        <v>0</v>
      </c>
      <c r="N153" s="21" t="s">
        <v>702</v>
      </c>
      <c r="O153" s="21" t="s">
        <v>732</v>
      </c>
      <c r="P153" s="22">
        <v>0.75</v>
      </c>
      <c r="Q153" s="22">
        <v>0.75</v>
      </c>
      <c r="R153" s="21"/>
    </row>
    <row r="154" spans="1:18" ht="36.75" customHeight="1" thickBot="1" x14ac:dyDescent="0.3">
      <c r="A154" s="17" t="s">
        <v>733</v>
      </c>
      <c r="B154" s="18" t="s">
        <v>690</v>
      </c>
      <c r="C154" s="63" t="s">
        <v>734</v>
      </c>
      <c r="D154" s="19" t="s">
        <v>20</v>
      </c>
      <c r="E154" s="49" t="s">
        <v>41</v>
      </c>
      <c r="F154" s="19" t="s">
        <v>735</v>
      </c>
      <c r="G154" s="19" t="s">
        <v>15</v>
      </c>
      <c r="H154" s="19" t="s">
        <v>731</v>
      </c>
      <c r="I154" s="19">
        <v>244</v>
      </c>
      <c r="J154" s="19" t="s">
        <v>22</v>
      </c>
      <c r="K154" s="20">
        <v>72000000</v>
      </c>
      <c r="L154" s="20">
        <v>0</v>
      </c>
      <c r="M154" s="19">
        <v>0</v>
      </c>
      <c r="N154" s="21" t="s">
        <v>690</v>
      </c>
      <c r="O154" s="21" t="s">
        <v>732</v>
      </c>
      <c r="P154" s="22">
        <v>0.75</v>
      </c>
      <c r="Q154" s="22">
        <v>0.75</v>
      </c>
      <c r="R154" s="21"/>
    </row>
    <row r="155" spans="1:18" ht="36.75" customHeight="1" thickBot="1" x14ac:dyDescent="0.3">
      <c r="A155" s="17" t="s">
        <v>736</v>
      </c>
      <c r="B155" s="18" t="s">
        <v>690</v>
      </c>
      <c r="C155" s="63" t="s">
        <v>737</v>
      </c>
      <c r="D155" s="19" t="s">
        <v>20</v>
      </c>
      <c r="E155" s="49" t="s">
        <v>41</v>
      </c>
      <c r="F155" s="19" t="s">
        <v>738</v>
      </c>
      <c r="G155" s="19" t="s">
        <v>15</v>
      </c>
      <c r="H155" s="19" t="s">
        <v>395</v>
      </c>
      <c r="I155" s="19">
        <v>341</v>
      </c>
      <c r="J155" s="19" t="s">
        <v>22</v>
      </c>
      <c r="K155" s="20">
        <v>79668144</v>
      </c>
      <c r="L155" s="20">
        <v>0</v>
      </c>
      <c r="M155" s="19">
        <v>0</v>
      </c>
      <c r="N155" s="21" t="s">
        <v>690</v>
      </c>
      <c r="O155" s="21" t="s">
        <v>652</v>
      </c>
      <c r="P155" s="22">
        <v>0.73</v>
      </c>
      <c r="Q155" s="22">
        <v>0.65</v>
      </c>
      <c r="R155" s="21"/>
    </row>
    <row r="156" spans="1:18" ht="36.75" customHeight="1" thickBot="1" x14ac:dyDescent="0.3">
      <c r="A156" s="17" t="s">
        <v>739</v>
      </c>
      <c r="B156" s="18" t="s">
        <v>705</v>
      </c>
      <c r="C156" s="63" t="s">
        <v>740</v>
      </c>
      <c r="D156" s="19" t="s">
        <v>20</v>
      </c>
      <c r="E156" s="49" t="s">
        <v>41</v>
      </c>
      <c r="F156" s="19" t="s">
        <v>741</v>
      </c>
      <c r="G156" s="19" t="s">
        <v>15</v>
      </c>
      <c r="H156" s="19" t="s">
        <v>742</v>
      </c>
      <c r="I156" s="19">
        <v>334</v>
      </c>
      <c r="J156" s="19" t="s">
        <v>22</v>
      </c>
      <c r="K156" s="20">
        <v>86106196</v>
      </c>
      <c r="L156" s="20">
        <v>0</v>
      </c>
      <c r="M156" s="19">
        <v>0</v>
      </c>
      <c r="N156" s="21" t="s">
        <v>705</v>
      </c>
      <c r="O156" s="21" t="s">
        <v>710</v>
      </c>
      <c r="P156" s="22">
        <v>0.65</v>
      </c>
      <c r="Q156" s="22">
        <v>0.53</v>
      </c>
      <c r="R156" s="21"/>
    </row>
    <row r="157" spans="1:18" ht="36.75" customHeight="1" thickBot="1" x14ac:dyDescent="0.3">
      <c r="A157" s="17" t="s">
        <v>743</v>
      </c>
      <c r="B157" s="18" t="s">
        <v>702</v>
      </c>
      <c r="C157" s="63" t="s">
        <v>744</v>
      </c>
      <c r="D157" s="19" t="s">
        <v>20</v>
      </c>
      <c r="E157" s="49" t="s">
        <v>41</v>
      </c>
      <c r="F157" s="19" t="s">
        <v>745</v>
      </c>
      <c r="G157" s="19" t="s">
        <v>15</v>
      </c>
      <c r="H157" s="19" t="s">
        <v>746</v>
      </c>
      <c r="I157" s="19">
        <v>334</v>
      </c>
      <c r="J157" s="19" t="s">
        <v>22</v>
      </c>
      <c r="K157" s="20">
        <v>55000000</v>
      </c>
      <c r="L157" s="20">
        <v>0</v>
      </c>
      <c r="M157" s="19">
        <v>0</v>
      </c>
      <c r="N157" s="21" t="s">
        <v>702</v>
      </c>
      <c r="O157" s="21" t="s">
        <v>710</v>
      </c>
      <c r="P157" s="22">
        <v>0.65</v>
      </c>
      <c r="Q157" s="22">
        <v>0.57999999999999996</v>
      </c>
      <c r="R157" s="21"/>
    </row>
    <row r="158" spans="1:18" ht="36.75" customHeight="1" thickBot="1" x14ac:dyDescent="0.3">
      <c r="A158" s="17" t="s">
        <v>747</v>
      </c>
      <c r="B158" s="18" t="s">
        <v>690</v>
      </c>
      <c r="C158" s="63" t="s">
        <v>748</v>
      </c>
      <c r="D158" s="19" t="s">
        <v>20</v>
      </c>
      <c r="E158" s="49" t="s">
        <v>41</v>
      </c>
      <c r="F158" s="19" t="s">
        <v>749</v>
      </c>
      <c r="G158" s="19" t="s">
        <v>15</v>
      </c>
      <c r="H158" s="19" t="s">
        <v>32</v>
      </c>
      <c r="I158" s="19">
        <v>340</v>
      </c>
      <c r="J158" s="19" t="s">
        <v>22</v>
      </c>
      <c r="K158" s="20">
        <v>80015866</v>
      </c>
      <c r="L158" s="20">
        <v>0</v>
      </c>
      <c r="M158" s="19">
        <v>0</v>
      </c>
      <c r="N158" s="21" t="s">
        <v>702</v>
      </c>
      <c r="O158" s="21" t="s">
        <v>652</v>
      </c>
      <c r="P158" s="22">
        <v>0.73</v>
      </c>
      <c r="Q158" s="22">
        <v>0.64</v>
      </c>
      <c r="R158" s="21"/>
    </row>
    <row r="159" spans="1:18" ht="36.75" customHeight="1" thickBot="1" x14ac:dyDescent="0.3">
      <c r="A159" s="17" t="s">
        <v>750</v>
      </c>
      <c r="B159" s="18" t="s">
        <v>702</v>
      </c>
      <c r="C159" s="63" t="s">
        <v>751</v>
      </c>
      <c r="D159" s="19" t="s">
        <v>20</v>
      </c>
      <c r="E159" s="49" t="s">
        <v>41</v>
      </c>
      <c r="F159" s="19" t="s">
        <v>752</v>
      </c>
      <c r="G159" s="19" t="s">
        <v>15</v>
      </c>
      <c r="H159" s="19" t="s">
        <v>753</v>
      </c>
      <c r="I159" s="19">
        <v>334</v>
      </c>
      <c r="J159" s="19" t="s">
        <v>22</v>
      </c>
      <c r="K159" s="20">
        <v>60500000</v>
      </c>
      <c r="L159" s="20">
        <v>0</v>
      </c>
      <c r="M159" s="19">
        <v>0</v>
      </c>
      <c r="N159" s="21" t="s">
        <v>705</v>
      </c>
      <c r="O159" s="21" t="s">
        <v>719</v>
      </c>
      <c r="P159" s="22">
        <v>0.72729999999999995</v>
      </c>
      <c r="Q159" s="22">
        <v>0.54549999999999998</v>
      </c>
      <c r="R159" s="21"/>
    </row>
    <row r="160" spans="1:18" ht="36.75" customHeight="1" thickBot="1" x14ac:dyDescent="0.3">
      <c r="A160" s="17" t="s">
        <v>754</v>
      </c>
      <c r="B160" s="18" t="s">
        <v>705</v>
      </c>
      <c r="C160" s="63" t="s">
        <v>755</v>
      </c>
      <c r="D160" s="19" t="s">
        <v>20</v>
      </c>
      <c r="E160" s="49" t="s">
        <v>41</v>
      </c>
      <c r="F160" s="19" t="s">
        <v>756</v>
      </c>
      <c r="G160" s="19" t="s">
        <v>15</v>
      </c>
      <c r="H160" s="19" t="s">
        <v>746</v>
      </c>
      <c r="I160" s="19">
        <v>334</v>
      </c>
      <c r="J160" s="19" t="s">
        <v>22</v>
      </c>
      <c r="K160" s="20">
        <v>81327400</v>
      </c>
      <c r="L160" s="20">
        <v>0</v>
      </c>
      <c r="M160" s="19">
        <v>0</v>
      </c>
      <c r="N160" s="21" t="s">
        <v>705</v>
      </c>
      <c r="O160" s="21" t="s">
        <v>719</v>
      </c>
      <c r="P160" s="22">
        <v>0.65</v>
      </c>
      <c r="Q160" s="22">
        <v>0.57999999999999996</v>
      </c>
      <c r="R160" s="21"/>
    </row>
    <row r="161" spans="1:18" ht="36.75" customHeight="1" thickBot="1" x14ac:dyDescent="0.3">
      <c r="A161" s="17" t="s">
        <v>757</v>
      </c>
      <c r="B161" s="18" t="s">
        <v>702</v>
      </c>
      <c r="C161" s="63" t="s">
        <v>758</v>
      </c>
      <c r="D161" s="19" t="s">
        <v>20</v>
      </c>
      <c r="E161" s="49" t="s">
        <v>41</v>
      </c>
      <c r="F161" s="19" t="s">
        <v>759</v>
      </c>
      <c r="G161" s="19" t="s">
        <v>15</v>
      </c>
      <c r="H161" s="19" t="s">
        <v>746</v>
      </c>
      <c r="I161" s="19">
        <v>334</v>
      </c>
      <c r="J161" s="19" t="s">
        <v>22</v>
      </c>
      <c r="K161" s="20">
        <v>81327400</v>
      </c>
      <c r="L161" s="20">
        <v>0</v>
      </c>
      <c r="M161" s="19">
        <v>0</v>
      </c>
      <c r="N161" s="21" t="s">
        <v>705</v>
      </c>
      <c r="O161" s="21" t="s">
        <v>719</v>
      </c>
      <c r="P161" s="22">
        <v>0.65</v>
      </c>
      <c r="Q161" s="22">
        <v>0.57999999999999996</v>
      </c>
      <c r="R161" s="21"/>
    </row>
    <row r="162" spans="1:18" ht="36.75" customHeight="1" thickBot="1" x14ac:dyDescent="0.3">
      <c r="A162" s="17" t="s">
        <v>760</v>
      </c>
      <c r="B162" s="18" t="s">
        <v>702</v>
      </c>
      <c r="C162" s="63" t="s">
        <v>761</v>
      </c>
      <c r="D162" s="19" t="s">
        <v>20</v>
      </c>
      <c r="E162" s="49" t="s">
        <v>41</v>
      </c>
      <c r="F162" s="19" t="s">
        <v>762</v>
      </c>
      <c r="G162" s="19" t="s">
        <v>15</v>
      </c>
      <c r="H162" s="19" t="s">
        <v>746</v>
      </c>
      <c r="I162" s="19">
        <v>181</v>
      </c>
      <c r="J162" s="19" t="s">
        <v>22</v>
      </c>
      <c r="K162" s="20">
        <v>30000000</v>
      </c>
      <c r="L162" s="20">
        <v>0</v>
      </c>
      <c r="M162" s="19">
        <v>0</v>
      </c>
      <c r="N162" s="21" t="s">
        <v>705</v>
      </c>
      <c r="O162" s="21" t="s">
        <v>715</v>
      </c>
      <c r="P162" s="22">
        <v>1</v>
      </c>
      <c r="Q162" s="22">
        <v>0.8</v>
      </c>
      <c r="R162" s="21"/>
    </row>
    <row r="163" spans="1:18" ht="36.75" customHeight="1" thickBot="1" x14ac:dyDescent="0.3">
      <c r="A163" s="17" t="s">
        <v>763</v>
      </c>
      <c r="B163" s="18" t="s">
        <v>705</v>
      </c>
      <c r="C163" s="63" t="s">
        <v>764</v>
      </c>
      <c r="D163" s="19" t="s">
        <v>20</v>
      </c>
      <c r="E163" s="49" t="s">
        <v>41</v>
      </c>
      <c r="F163" s="19" t="s">
        <v>765</v>
      </c>
      <c r="G163" s="19" t="s">
        <v>15</v>
      </c>
      <c r="H163" s="19" t="s">
        <v>746</v>
      </c>
      <c r="I163" s="19">
        <v>334</v>
      </c>
      <c r="J163" s="19" t="s">
        <v>22</v>
      </c>
      <c r="K163" s="20">
        <v>46472800</v>
      </c>
      <c r="L163" s="20">
        <v>0</v>
      </c>
      <c r="M163" s="19">
        <v>0</v>
      </c>
      <c r="N163" s="21" t="s">
        <v>705</v>
      </c>
      <c r="O163" s="21" t="s">
        <v>719</v>
      </c>
      <c r="P163" s="22">
        <v>0.65</v>
      </c>
      <c r="Q163" s="22">
        <v>0.57999999999999996</v>
      </c>
      <c r="R163" s="21"/>
    </row>
    <row r="164" spans="1:18" ht="36.75" customHeight="1" thickBot="1" x14ac:dyDescent="0.3">
      <c r="A164" s="17" t="s">
        <v>766</v>
      </c>
      <c r="B164" s="18" t="s">
        <v>705</v>
      </c>
      <c r="C164" s="63" t="s">
        <v>767</v>
      </c>
      <c r="D164" s="19" t="s">
        <v>20</v>
      </c>
      <c r="E164" s="49" t="s">
        <v>41</v>
      </c>
      <c r="F164" s="19" t="s">
        <v>768</v>
      </c>
      <c r="G164" s="19" t="s">
        <v>15</v>
      </c>
      <c r="H164" s="19" t="s">
        <v>196</v>
      </c>
      <c r="I164" s="19">
        <v>334</v>
      </c>
      <c r="J164" s="19" t="s">
        <v>22</v>
      </c>
      <c r="K164" s="20">
        <v>44000000</v>
      </c>
      <c r="L164" s="20">
        <v>0</v>
      </c>
      <c r="M164" s="19">
        <v>0</v>
      </c>
      <c r="N164" s="21" t="s">
        <v>705</v>
      </c>
      <c r="O164" s="21" t="s">
        <v>719</v>
      </c>
      <c r="P164" s="22">
        <v>0.72729999999999995</v>
      </c>
      <c r="Q164" s="22">
        <v>0.72729999999999995</v>
      </c>
      <c r="R164" s="21"/>
    </row>
    <row r="165" spans="1:18" ht="36.75" customHeight="1" thickBot="1" x14ac:dyDescent="0.3">
      <c r="A165" s="17" t="s">
        <v>769</v>
      </c>
      <c r="B165" s="18" t="s">
        <v>705</v>
      </c>
      <c r="C165" s="63" t="s">
        <v>761</v>
      </c>
      <c r="D165" s="19" t="s">
        <v>20</v>
      </c>
      <c r="E165" s="49" t="s">
        <v>41</v>
      </c>
      <c r="F165" s="19" t="s">
        <v>770</v>
      </c>
      <c r="G165" s="19" t="s">
        <v>15</v>
      </c>
      <c r="H165" s="19" t="s">
        <v>746</v>
      </c>
      <c r="I165" s="19">
        <v>181</v>
      </c>
      <c r="J165" s="19" t="s">
        <v>22</v>
      </c>
      <c r="K165" s="20">
        <v>30000000</v>
      </c>
      <c r="L165" s="20">
        <v>0</v>
      </c>
      <c r="M165" s="19">
        <v>0</v>
      </c>
      <c r="N165" s="21" t="s">
        <v>705</v>
      </c>
      <c r="O165" s="21" t="s">
        <v>715</v>
      </c>
      <c r="P165" s="22">
        <v>1</v>
      </c>
      <c r="Q165" s="22">
        <v>0.57999999999999996</v>
      </c>
      <c r="R165" s="21"/>
    </row>
    <row r="166" spans="1:18" ht="36.75" customHeight="1" thickBot="1" x14ac:dyDescent="0.3">
      <c r="A166" s="17" t="s">
        <v>771</v>
      </c>
      <c r="B166" s="18" t="s">
        <v>702</v>
      </c>
      <c r="C166" s="63" t="s">
        <v>772</v>
      </c>
      <c r="D166" s="19" t="s">
        <v>20</v>
      </c>
      <c r="E166" s="49" t="s">
        <v>41</v>
      </c>
      <c r="F166" s="19" t="s">
        <v>295</v>
      </c>
      <c r="G166" s="19" t="s">
        <v>15</v>
      </c>
      <c r="H166" s="19" t="s">
        <v>773</v>
      </c>
      <c r="I166" s="19">
        <v>337</v>
      </c>
      <c r="J166" s="19" t="s">
        <v>22</v>
      </c>
      <c r="K166" s="20">
        <v>68301100</v>
      </c>
      <c r="L166" s="20">
        <v>0</v>
      </c>
      <c r="M166" s="19">
        <v>0</v>
      </c>
      <c r="N166" s="21" t="s">
        <v>774</v>
      </c>
      <c r="O166" s="21" t="s">
        <v>652</v>
      </c>
      <c r="P166" s="22">
        <v>0.67</v>
      </c>
      <c r="Q166" s="22">
        <v>0.67</v>
      </c>
      <c r="R166" s="21"/>
    </row>
    <row r="167" spans="1:18" ht="36.75" customHeight="1" thickBot="1" x14ac:dyDescent="0.3">
      <c r="A167" s="17" t="s">
        <v>775</v>
      </c>
      <c r="B167" s="18" t="s">
        <v>705</v>
      </c>
      <c r="C167" s="63" t="s">
        <v>776</v>
      </c>
      <c r="D167" s="19" t="s">
        <v>20</v>
      </c>
      <c r="E167" s="49" t="s">
        <v>41</v>
      </c>
      <c r="F167" s="19" t="s">
        <v>777</v>
      </c>
      <c r="G167" s="19" t="s">
        <v>15</v>
      </c>
      <c r="H167" s="19" t="s">
        <v>746</v>
      </c>
      <c r="I167" s="19">
        <v>334</v>
      </c>
      <c r="J167" s="19" t="s">
        <v>22</v>
      </c>
      <c r="K167" s="20">
        <v>46472800</v>
      </c>
      <c r="L167" s="20">
        <v>0</v>
      </c>
      <c r="M167" s="19">
        <v>0</v>
      </c>
      <c r="N167" s="21" t="s">
        <v>705</v>
      </c>
      <c r="O167" s="21" t="s">
        <v>719</v>
      </c>
      <c r="P167" s="22">
        <v>0.65</v>
      </c>
      <c r="Q167" s="22">
        <v>0.57999999999999996</v>
      </c>
      <c r="R167" s="21"/>
    </row>
    <row r="168" spans="1:18" ht="36.75" customHeight="1" thickBot="1" x14ac:dyDescent="0.3">
      <c r="A168" s="17" t="s">
        <v>778</v>
      </c>
      <c r="B168" s="18" t="s">
        <v>705</v>
      </c>
      <c r="C168" s="63" t="s">
        <v>761</v>
      </c>
      <c r="D168" s="19" t="s">
        <v>20</v>
      </c>
      <c r="E168" s="49" t="s">
        <v>41</v>
      </c>
      <c r="F168" s="19" t="s">
        <v>779</v>
      </c>
      <c r="G168" s="19" t="s">
        <v>15</v>
      </c>
      <c r="H168" s="19" t="s">
        <v>746</v>
      </c>
      <c r="I168" s="19">
        <v>181</v>
      </c>
      <c r="J168" s="19" t="s">
        <v>22</v>
      </c>
      <c r="K168" s="20">
        <v>30000000</v>
      </c>
      <c r="L168" s="20">
        <v>0</v>
      </c>
      <c r="M168" s="19">
        <v>0</v>
      </c>
      <c r="N168" s="21" t="s">
        <v>705</v>
      </c>
      <c r="O168" s="21" t="s">
        <v>715</v>
      </c>
      <c r="P168" s="22">
        <v>1</v>
      </c>
      <c r="Q168" s="22">
        <v>0.95</v>
      </c>
      <c r="R168" s="21"/>
    </row>
    <row r="169" spans="1:18" ht="36.75" customHeight="1" thickBot="1" x14ac:dyDescent="0.3">
      <c r="A169" s="17" t="s">
        <v>780</v>
      </c>
      <c r="B169" s="18" t="s">
        <v>702</v>
      </c>
      <c r="C169" s="63" t="s">
        <v>761</v>
      </c>
      <c r="D169" s="19" t="s">
        <v>20</v>
      </c>
      <c r="E169" s="49" t="s">
        <v>41</v>
      </c>
      <c r="F169" s="19" t="s">
        <v>781</v>
      </c>
      <c r="G169" s="19" t="s">
        <v>15</v>
      </c>
      <c r="H169" s="19" t="s">
        <v>746</v>
      </c>
      <c r="I169" s="19">
        <v>181</v>
      </c>
      <c r="J169" s="19" t="s">
        <v>22</v>
      </c>
      <c r="K169" s="20">
        <v>30000000</v>
      </c>
      <c r="L169" s="20">
        <v>0</v>
      </c>
      <c r="M169" s="19">
        <v>0</v>
      </c>
      <c r="N169" s="21" t="s">
        <v>774</v>
      </c>
      <c r="O169" s="21" t="s">
        <v>782</v>
      </c>
      <c r="P169" s="22">
        <v>1</v>
      </c>
      <c r="Q169" s="22">
        <v>0.95</v>
      </c>
      <c r="R169" s="21"/>
    </row>
    <row r="170" spans="1:18" ht="36.75" customHeight="1" thickBot="1" x14ac:dyDescent="0.3">
      <c r="A170" s="17" t="s">
        <v>783</v>
      </c>
      <c r="B170" s="18" t="s">
        <v>702</v>
      </c>
      <c r="C170" s="63" t="s">
        <v>784</v>
      </c>
      <c r="D170" s="19" t="s">
        <v>20</v>
      </c>
      <c r="E170" s="49" t="s">
        <v>41</v>
      </c>
      <c r="F170" s="19" t="s">
        <v>785</v>
      </c>
      <c r="G170" s="19" t="s">
        <v>15</v>
      </c>
      <c r="H170" s="19" t="s">
        <v>689</v>
      </c>
      <c r="I170" s="19">
        <v>339</v>
      </c>
      <c r="J170" s="19" t="s">
        <v>22</v>
      </c>
      <c r="K170" s="20">
        <v>71187880</v>
      </c>
      <c r="L170" s="20">
        <v>0</v>
      </c>
      <c r="M170" s="19">
        <v>0</v>
      </c>
      <c r="N170" s="21" t="s">
        <v>705</v>
      </c>
      <c r="O170" s="21" t="s">
        <v>652</v>
      </c>
      <c r="P170" s="22">
        <v>0.73076923076923073</v>
      </c>
      <c r="Q170" s="22">
        <v>0.68</v>
      </c>
      <c r="R170" s="21"/>
    </row>
    <row r="171" spans="1:18" ht="36.75" customHeight="1" thickBot="1" x14ac:dyDescent="0.3">
      <c r="A171" s="17" t="s">
        <v>786</v>
      </c>
      <c r="B171" s="18" t="s">
        <v>702</v>
      </c>
      <c r="C171" s="63" t="s">
        <v>787</v>
      </c>
      <c r="D171" s="19" t="s">
        <v>20</v>
      </c>
      <c r="E171" s="49" t="s">
        <v>41</v>
      </c>
      <c r="F171" s="19" t="s">
        <v>788</v>
      </c>
      <c r="G171" s="19" t="s">
        <v>15</v>
      </c>
      <c r="H171" s="19" t="s">
        <v>656</v>
      </c>
      <c r="I171" s="19">
        <v>339</v>
      </c>
      <c r="J171" s="19" t="s">
        <v>22</v>
      </c>
      <c r="K171" s="20">
        <v>95198827</v>
      </c>
      <c r="L171" s="20">
        <v>0</v>
      </c>
      <c r="M171" s="19">
        <v>0</v>
      </c>
      <c r="N171" s="21" t="s">
        <v>705</v>
      </c>
      <c r="O171" s="21" t="s">
        <v>652</v>
      </c>
      <c r="P171" s="22">
        <v>0.73076923076923073</v>
      </c>
      <c r="Q171" s="22">
        <v>0.64</v>
      </c>
      <c r="R171" s="21"/>
    </row>
    <row r="172" spans="1:18" ht="36.75" customHeight="1" thickBot="1" x14ac:dyDescent="0.3">
      <c r="A172" s="17" t="s">
        <v>789</v>
      </c>
      <c r="B172" s="18" t="s">
        <v>705</v>
      </c>
      <c r="C172" s="63" t="s">
        <v>761</v>
      </c>
      <c r="D172" s="19" t="s">
        <v>20</v>
      </c>
      <c r="E172" s="49" t="s">
        <v>41</v>
      </c>
      <c r="F172" s="19" t="s">
        <v>790</v>
      </c>
      <c r="G172" s="19" t="s">
        <v>15</v>
      </c>
      <c r="H172" s="19" t="s">
        <v>746</v>
      </c>
      <c r="I172" s="19">
        <v>181</v>
      </c>
      <c r="J172" s="19" t="s">
        <v>22</v>
      </c>
      <c r="K172" s="20">
        <v>30000000</v>
      </c>
      <c r="L172" s="20">
        <v>0</v>
      </c>
      <c r="M172" s="19">
        <v>0</v>
      </c>
      <c r="N172" s="21" t="s">
        <v>791</v>
      </c>
      <c r="O172" s="21" t="s">
        <v>792</v>
      </c>
      <c r="P172" s="22">
        <v>1</v>
      </c>
      <c r="Q172" s="22">
        <v>0.95</v>
      </c>
      <c r="R172" s="21"/>
    </row>
    <row r="173" spans="1:18" ht="36.75" customHeight="1" thickBot="1" x14ac:dyDescent="0.3">
      <c r="A173" s="17" t="s">
        <v>793</v>
      </c>
      <c r="B173" s="18" t="s">
        <v>705</v>
      </c>
      <c r="C173" s="63" t="s">
        <v>794</v>
      </c>
      <c r="D173" s="19" t="s">
        <v>20</v>
      </c>
      <c r="E173" s="49" t="s">
        <v>41</v>
      </c>
      <c r="F173" s="19" t="s">
        <v>795</v>
      </c>
      <c r="G173" s="19" t="s">
        <v>15</v>
      </c>
      <c r="H173" s="19" t="s">
        <v>196</v>
      </c>
      <c r="I173" s="19">
        <v>334</v>
      </c>
      <c r="J173" s="19" t="s">
        <v>22</v>
      </c>
      <c r="K173" s="20">
        <v>60500000</v>
      </c>
      <c r="L173" s="20">
        <v>0</v>
      </c>
      <c r="M173" s="19">
        <v>0</v>
      </c>
      <c r="N173" s="21" t="s">
        <v>705</v>
      </c>
      <c r="O173" s="21" t="s">
        <v>719</v>
      </c>
      <c r="P173" s="22">
        <v>0.72729999999999995</v>
      </c>
      <c r="Q173" s="22">
        <v>0.72729999999999995</v>
      </c>
      <c r="R173" s="21"/>
    </row>
    <row r="174" spans="1:18" ht="36.75" customHeight="1" thickBot="1" x14ac:dyDescent="0.3">
      <c r="A174" s="17" t="s">
        <v>796</v>
      </c>
      <c r="B174" s="18" t="s">
        <v>705</v>
      </c>
      <c r="C174" s="63" t="s">
        <v>797</v>
      </c>
      <c r="D174" s="19" t="s">
        <v>20</v>
      </c>
      <c r="E174" s="49" t="s">
        <v>41</v>
      </c>
      <c r="F174" s="19" t="s">
        <v>798</v>
      </c>
      <c r="G174" s="19" t="s">
        <v>15</v>
      </c>
      <c r="H174" s="19" t="s">
        <v>529</v>
      </c>
      <c r="I174" s="19">
        <v>338</v>
      </c>
      <c r="J174" s="19" t="s">
        <v>22</v>
      </c>
      <c r="K174" s="20">
        <v>59713333</v>
      </c>
      <c r="L174" s="20">
        <v>0</v>
      </c>
      <c r="M174" s="19">
        <v>0</v>
      </c>
      <c r="N174" s="21" t="s">
        <v>791</v>
      </c>
      <c r="O174" s="21" t="s">
        <v>652</v>
      </c>
      <c r="P174" s="22">
        <v>0.73</v>
      </c>
      <c r="Q174" s="22">
        <v>0.64</v>
      </c>
      <c r="R174" s="21"/>
    </row>
    <row r="175" spans="1:18" ht="36.75" customHeight="1" thickBot="1" x14ac:dyDescent="0.3">
      <c r="A175" s="17" t="s">
        <v>799</v>
      </c>
      <c r="B175" s="18" t="s">
        <v>705</v>
      </c>
      <c r="C175" s="63" t="s">
        <v>800</v>
      </c>
      <c r="D175" s="19" t="s">
        <v>20</v>
      </c>
      <c r="E175" s="49" t="s">
        <v>41</v>
      </c>
      <c r="F175" s="19" t="s">
        <v>801</v>
      </c>
      <c r="G175" s="19" t="s">
        <v>15</v>
      </c>
      <c r="H175" s="19" t="s">
        <v>773</v>
      </c>
      <c r="I175" s="19">
        <v>338</v>
      </c>
      <c r="J175" s="19" t="s">
        <v>22</v>
      </c>
      <c r="K175" s="20">
        <v>9713333</v>
      </c>
      <c r="L175" s="20">
        <v>0</v>
      </c>
      <c r="M175" s="19">
        <v>0</v>
      </c>
      <c r="N175" s="21" t="s">
        <v>791</v>
      </c>
      <c r="O175" s="21" t="s">
        <v>652</v>
      </c>
      <c r="P175" s="22">
        <v>0.67</v>
      </c>
      <c r="Q175" s="22">
        <v>0.67</v>
      </c>
      <c r="R175" s="21"/>
    </row>
    <row r="176" spans="1:18" ht="36.75" customHeight="1" thickBot="1" x14ac:dyDescent="0.3">
      <c r="A176" s="17" t="s">
        <v>802</v>
      </c>
      <c r="B176" s="18" t="s">
        <v>705</v>
      </c>
      <c r="C176" s="63" t="s">
        <v>803</v>
      </c>
      <c r="D176" s="19" t="s">
        <v>20</v>
      </c>
      <c r="E176" s="49" t="s">
        <v>41</v>
      </c>
      <c r="F176" s="19" t="s">
        <v>804</v>
      </c>
      <c r="G176" s="19" t="s">
        <v>15</v>
      </c>
      <c r="H176" s="19" t="s">
        <v>731</v>
      </c>
      <c r="I176" s="19">
        <v>334</v>
      </c>
      <c r="J176" s="19" t="s">
        <v>22</v>
      </c>
      <c r="K176" s="20">
        <v>96817501</v>
      </c>
      <c r="L176" s="20">
        <v>0</v>
      </c>
      <c r="M176" s="19">
        <v>0</v>
      </c>
      <c r="N176" s="21" t="s">
        <v>705</v>
      </c>
      <c r="O176" s="21" t="s">
        <v>719</v>
      </c>
      <c r="P176" s="22">
        <v>0.74</v>
      </c>
      <c r="Q176" s="22">
        <v>0.73</v>
      </c>
      <c r="R176" s="21"/>
    </row>
    <row r="177" spans="1:18" ht="36.75" customHeight="1" thickBot="1" x14ac:dyDescent="0.3">
      <c r="A177" s="17" t="s">
        <v>805</v>
      </c>
      <c r="B177" s="18" t="s">
        <v>705</v>
      </c>
      <c r="C177" s="63" t="s">
        <v>806</v>
      </c>
      <c r="D177" s="19" t="s">
        <v>20</v>
      </c>
      <c r="E177" s="49" t="s">
        <v>41</v>
      </c>
      <c r="F177" s="19" t="s">
        <v>807</v>
      </c>
      <c r="G177" s="19" t="s">
        <v>15</v>
      </c>
      <c r="H177" s="19" t="s">
        <v>746</v>
      </c>
      <c r="I177" s="19">
        <v>334</v>
      </c>
      <c r="J177" s="19" t="s">
        <v>22</v>
      </c>
      <c r="K177" s="20">
        <v>30000000</v>
      </c>
      <c r="L177" s="20">
        <v>0</v>
      </c>
      <c r="M177" s="19">
        <v>0</v>
      </c>
      <c r="N177" s="21" t="s">
        <v>705</v>
      </c>
      <c r="O177" s="21" t="s">
        <v>719</v>
      </c>
      <c r="P177" s="22">
        <v>0.65</v>
      </c>
      <c r="Q177" s="22">
        <v>0.95</v>
      </c>
      <c r="R177" s="21"/>
    </row>
    <row r="178" spans="1:18" ht="36.75" customHeight="1" thickBot="1" x14ac:dyDescent="0.3">
      <c r="A178" s="17" t="s">
        <v>808</v>
      </c>
      <c r="B178" s="18" t="s">
        <v>705</v>
      </c>
      <c r="C178" s="63" t="s">
        <v>809</v>
      </c>
      <c r="D178" s="19" t="s">
        <v>20</v>
      </c>
      <c r="E178" s="49" t="s">
        <v>41</v>
      </c>
      <c r="F178" s="19" t="s">
        <v>810</v>
      </c>
      <c r="G178" s="19" t="s">
        <v>15</v>
      </c>
      <c r="H178" s="19" t="s">
        <v>333</v>
      </c>
      <c r="I178" s="19">
        <v>334</v>
      </c>
      <c r="J178" s="19" t="s">
        <v>22</v>
      </c>
      <c r="K178" s="20">
        <v>197430398</v>
      </c>
      <c r="L178" s="20">
        <v>0</v>
      </c>
      <c r="M178" s="19">
        <v>0</v>
      </c>
      <c r="N178" s="21" t="s">
        <v>791</v>
      </c>
      <c r="O178" s="21" t="s">
        <v>811</v>
      </c>
      <c r="P178" s="22">
        <v>0.73</v>
      </c>
      <c r="Q178" s="22">
        <v>0.55000000000000004</v>
      </c>
      <c r="R178" s="21"/>
    </row>
    <row r="179" spans="1:18" ht="36.75" customHeight="1" thickBot="1" x14ac:dyDescent="0.3">
      <c r="A179" s="17" t="s">
        <v>812</v>
      </c>
      <c r="B179" s="18" t="s">
        <v>705</v>
      </c>
      <c r="C179" s="63" t="s">
        <v>761</v>
      </c>
      <c r="D179" s="19" t="s">
        <v>20</v>
      </c>
      <c r="E179" s="49" t="s">
        <v>41</v>
      </c>
      <c r="F179" s="19" t="s">
        <v>813</v>
      </c>
      <c r="G179" s="19" t="s">
        <v>15</v>
      </c>
      <c r="H179" s="19" t="s">
        <v>746</v>
      </c>
      <c r="I179" s="19">
        <v>181</v>
      </c>
      <c r="J179" s="19" t="s">
        <v>22</v>
      </c>
      <c r="K179" s="20">
        <v>30000000</v>
      </c>
      <c r="L179" s="20">
        <v>0</v>
      </c>
      <c r="M179" s="19">
        <v>0</v>
      </c>
      <c r="N179" s="21" t="s">
        <v>791</v>
      </c>
      <c r="O179" s="21" t="s">
        <v>792</v>
      </c>
      <c r="P179" s="22">
        <v>1</v>
      </c>
      <c r="Q179" s="22">
        <v>0.95</v>
      </c>
      <c r="R179" s="21"/>
    </row>
    <row r="180" spans="1:18" ht="36.75" customHeight="1" thickBot="1" x14ac:dyDescent="0.3">
      <c r="A180" s="17" t="s">
        <v>814</v>
      </c>
      <c r="B180" s="18" t="s">
        <v>791</v>
      </c>
      <c r="C180" s="63" t="s">
        <v>761</v>
      </c>
      <c r="D180" s="19" t="s">
        <v>20</v>
      </c>
      <c r="E180" s="49" t="s">
        <v>41</v>
      </c>
      <c r="F180" s="19" t="s">
        <v>815</v>
      </c>
      <c r="G180" s="19" t="s">
        <v>15</v>
      </c>
      <c r="H180" s="19" t="s">
        <v>746</v>
      </c>
      <c r="I180" s="19">
        <v>181</v>
      </c>
      <c r="J180" s="19" t="s">
        <v>22</v>
      </c>
      <c r="K180" s="20">
        <v>30000000</v>
      </c>
      <c r="L180" s="20">
        <v>0</v>
      </c>
      <c r="M180" s="19">
        <v>0</v>
      </c>
      <c r="N180" s="21" t="s">
        <v>791</v>
      </c>
      <c r="O180" s="21" t="s">
        <v>792</v>
      </c>
      <c r="P180" s="22">
        <v>1</v>
      </c>
      <c r="Q180" s="22">
        <v>0.95</v>
      </c>
      <c r="R180" s="21"/>
    </row>
    <row r="181" spans="1:18" ht="36.75" customHeight="1" thickBot="1" x14ac:dyDescent="0.3">
      <c r="A181" s="17" t="s">
        <v>816</v>
      </c>
      <c r="B181" s="18" t="s">
        <v>774</v>
      </c>
      <c r="C181" s="63" t="s">
        <v>817</v>
      </c>
      <c r="D181" s="19" t="s">
        <v>20</v>
      </c>
      <c r="E181" s="49" t="s">
        <v>41</v>
      </c>
      <c r="F181" s="19" t="s">
        <v>818</v>
      </c>
      <c r="G181" s="19" t="s">
        <v>15</v>
      </c>
      <c r="H181" s="19" t="s">
        <v>819</v>
      </c>
      <c r="I181" s="19">
        <v>334</v>
      </c>
      <c r="J181" s="19" t="s">
        <v>22</v>
      </c>
      <c r="K181" s="20">
        <v>818472134</v>
      </c>
      <c r="L181" s="20">
        <v>0</v>
      </c>
      <c r="M181" s="19">
        <v>0</v>
      </c>
      <c r="N181" s="21" t="s">
        <v>774</v>
      </c>
      <c r="O181" s="21" t="s">
        <v>820</v>
      </c>
      <c r="P181" s="22">
        <v>0.56000000000000005</v>
      </c>
      <c r="Q181" s="22">
        <v>0.45</v>
      </c>
      <c r="R181" s="21"/>
    </row>
    <row r="182" spans="1:18" ht="36.75" customHeight="1" thickBot="1" x14ac:dyDescent="0.3">
      <c r="A182" s="17" t="s">
        <v>821</v>
      </c>
      <c r="B182" s="18" t="s">
        <v>774</v>
      </c>
      <c r="C182" s="63" t="s">
        <v>822</v>
      </c>
      <c r="D182" s="19" t="s">
        <v>20</v>
      </c>
      <c r="E182" s="49" t="s">
        <v>41</v>
      </c>
      <c r="F182" s="19" t="s">
        <v>823</v>
      </c>
      <c r="G182" s="19" t="s">
        <v>15</v>
      </c>
      <c r="H182" s="19" t="s">
        <v>824</v>
      </c>
      <c r="I182" s="19">
        <v>181</v>
      </c>
      <c r="J182" s="19" t="s">
        <v>22</v>
      </c>
      <c r="K182" s="20">
        <v>57034800</v>
      </c>
      <c r="L182" s="20">
        <v>0</v>
      </c>
      <c r="M182" s="19">
        <v>0</v>
      </c>
      <c r="N182" s="21" t="s">
        <v>774</v>
      </c>
      <c r="O182" s="21" t="s">
        <v>782</v>
      </c>
      <c r="P182" s="22">
        <v>1</v>
      </c>
      <c r="Q182" s="22">
        <v>1</v>
      </c>
      <c r="R182" s="21"/>
    </row>
    <row r="183" spans="1:18" ht="36.75" customHeight="1" thickBot="1" x14ac:dyDescent="0.3">
      <c r="A183" s="17" t="s">
        <v>825</v>
      </c>
      <c r="B183" s="18" t="s">
        <v>791</v>
      </c>
      <c r="C183" s="63" t="s">
        <v>826</v>
      </c>
      <c r="D183" s="19" t="s">
        <v>20</v>
      </c>
      <c r="E183" s="49" t="s">
        <v>41</v>
      </c>
      <c r="F183" s="19" t="s">
        <v>827</v>
      </c>
      <c r="G183" s="19" t="s">
        <v>15</v>
      </c>
      <c r="H183" s="19" t="s">
        <v>824</v>
      </c>
      <c r="I183" s="19">
        <v>181</v>
      </c>
      <c r="J183" s="19" t="s">
        <v>22</v>
      </c>
      <c r="K183" s="20">
        <v>15843000</v>
      </c>
      <c r="L183" s="20">
        <v>0</v>
      </c>
      <c r="M183" s="19">
        <v>0</v>
      </c>
      <c r="N183" s="21" t="s">
        <v>791</v>
      </c>
      <c r="O183" s="21" t="s">
        <v>792</v>
      </c>
      <c r="P183" s="22">
        <v>1</v>
      </c>
      <c r="Q183" s="22">
        <v>1</v>
      </c>
      <c r="R183" s="21"/>
    </row>
    <row r="184" spans="1:18" ht="36.75" customHeight="1" thickBot="1" x14ac:dyDescent="0.3">
      <c r="A184" s="17" t="s">
        <v>828</v>
      </c>
      <c r="B184" s="18" t="s">
        <v>791</v>
      </c>
      <c r="C184" s="63" t="s">
        <v>829</v>
      </c>
      <c r="D184" s="19" t="s">
        <v>20</v>
      </c>
      <c r="E184" s="49" t="s">
        <v>41</v>
      </c>
      <c r="F184" s="19" t="s">
        <v>830</v>
      </c>
      <c r="G184" s="19" t="s">
        <v>15</v>
      </c>
      <c r="H184" s="19" t="s">
        <v>824</v>
      </c>
      <c r="I184" s="19">
        <v>181</v>
      </c>
      <c r="J184" s="19" t="s">
        <v>22</v>
      </c>
      <c r="K184" s="20">
        <v>57034800</v>
      </c>
      <c r="L184" s="20">
        <v>0</v>
      </c>
      <c r="M184" s="19">
        <v>0</v>
      </c>
      <c r="N184" s="21" t="s">
        <v>774</v>
      </c>
      <c r="O184" s="21" t="s">
        <v>782</v>
      </c>
      <c r="P184" s="22">
        <v>1</v>
      </c>
      <c r="Q184" s="22">
        <v>1</v>
      </c>
      <c r="R184" s="21"/>
    </row>
    <row r="185" spans="1:18" ht="36.75" customHeight="1" thickBot="1" x14ac:dyDescent="0.3">
      <c r="A185" s="17" t="s">
        <v>831</v>
      </c>
      <c r="B185" s="18" t="s">
        <v>791</v>
      </c>
      <c r="C185" s="63" t="s">
        <v>832</v>
      </c>
      <c r="D185" s="19" t="s">
        <v>20</v>
      </c>
      <c r="E185" s="49" t="s">
        <v>41</v>
      </c>
      <c r="F185" s="19" t="s">
        <v>833</v>
      </c>
      <c r="G185" s="19" t="s">
        <v>15</v>
      </c>
      <c r="H185" s="19" t="s">
        <v>824</v>
      </c>
      <c r="I185" s="19">
        <v>181</v>
      </c>
      <c r="J185" s="19" t="s">
        <v>22</v>
      </c>
      <c r="K185" s="20">
        <v>15843000</v>
      </c>
      <c r="L185" s="20">
        <v>0</v>
      </c>
      <c r="M185" s="19">
        <v>0</v>
      </c>
      <c r="N185" s="21" t="s">
        <v>774</v>
      </c>
      <c r="O185" s="21" t="s">
        <v>782</v>
      </c>
      <c r="P185" s="22">
        <v>1</v>
      </c>
      <c r="Q185" s="22">
        <v>1</v>
      </c>
      <c r="R185" s="21"/>
    </row>
    <row r="186" spans="1:18" ht="36.75" customHeight="1" thickBot="1" x14ac:dyDescent="0.3">
      <c r="A186" s="17" t="s">
        <v>834</v>
      </c>
      <c r="B186" s="18" t="s">
        <v>791</v>
      </c>
      <c r="C186" s="63" t="s">
        <v>835</v>
      </c>
      <c r="D186" s="19" t="s">
        <v>20</v>
      </c>
      <c r="E186" s="49" t="s">
        <v>82</v>
      </c>
      <c r="F186" s="19" t="s">
        <v>836</v>
      </c>
      <c r="G186" s="19" t="s">
        <v>15</v>
      </c>
      <c r="H186" s="19" t="s">
        <v>213</v>
      </c>
      <c r="I186" s="19">
        <v>222</v>
      </c>
      <c r="J186" s="19" t="s">
        <v>22</v>
      </c>
      <c r="K186" s="20">
        <v>2096232600</v>
      </c>
      <c r="L186" s="20">
        <v>0</v>
      </c>
      <c r="M186" s="19">
        <v>15</v>
      </c>
      <c r="N186" s="21">
        <v>44673</v>
      </c>
      <c r="O186" s="21">
        <v>44910</v>
      </c>
      <c r="P186" s="22">
        <v>0.51</v>
      </c>
      <c r="Q186" s="22">
        <v>0.41</v>
      </c>
      <c r="R186" s="21"/>
    </row>
    <row r="187" spans="1:18" ht="36.75" customHeight="1" thickBot="1" x14ac:dyDescent="0.3">
      <c r="A187" s="17" t="s">
        <v>838</v>
      </c>
      <c r="B187" s="18" t="s">
        <v>791</v>
      </c>
      <c r="C187" s="63" t="s">
        <v>839</v>
      </c>
      <c r="D187" s="19" t="s">
        <v>20</v>
      </c>
      <c r="E187" s="49" t="s">
        <v>41</v>
      </c>
      <c r="F187" s="19" t="s">
        <v>840</v>
      </c>
      <c r="G187" s="19" t="s">
        <v>15</v>
      </c>
      <c r="H187" s="19" t="s">
        <v>841</v>
      </c>
      <c r="I187" s="19">
        <v>334</v>
      </c>
      <c r="J187" s="19" t="s">
        <v>22</v>
      </c>
      <c r="K187" s="20">
        <v>99000000</v>
      </c>
      <c r="L187" s="20">
        <v>0</v>
      </c>
      <c r="M187" s="19">
        <v>0</v>
      </c>
      <c r="N187" s="21" t="s">
        <v>791</v>
      </c>
      <c r="O187" s="21" t="s">
        <v>811</v>
      </c>
      <c r="P187" s="22">
        <v>0.65</v>
      </c>
      <c r="Q187" s="22">
        <v>0.55000000000000004</v>
      </c>
      <c r="R187" s="21"/>
    </row>
    <row r="188" spans="1:18" ht="36.75" customHeight="1" thickBot="1" x14ac:dyDescent="0.3">
      <c r="A188" s="17" t="s">
        <v>842</v>
      </c>
      <c r="B188" s="18" t="s">
        <v>791</v>
      </c>
      <c r="C188" s="63" t="s">
        <v>843</v>
      </c>
      <c r="D188" s="19" t="s">
        <v>20</v>
      </c>
      <c r="E188" s="49" t="s">
        <v>41</v>
      </c>
      <c r="F188" s="19" t="s">
        <v>844</v>
      </c>
      <c r="G188" s="19" t="s">
        <v>15</v>
      </c>
      <c r="H188" s="19" t="s">
        <v>845</v>
      </c>
      <c r="I188" s="19">
        <v>334</v>
      </c>
      <c r="J188" s="19" t="s">
        <v>22</v>
      </c>
      <c r="K188" s="20">
        <v>55000000</v>
      </c>
      <c r="L188" s="20">
        <v>0</v>
      </c>
      <c r="M188" s="19">
        <v>0</v>
      </c>
      <c r="N188" s="21" t="s">
        <v>774</v>
      </c>
      <c r="O188" s="21" t="s">
        <v>820</v>
      </c>
      <c r="P188" s="22">
        <v>0.7357357357357357</v>
      </c>
      <c r="Q188" s="22">
        <v>0</v>
      </c>
      <c r="R188" s="21"/>
    </row>
    <row r="189" spans="1:18" ht="36.75" customHeight="1" thickBot="1" x14ac:dyDescent="0.3">
      <c r="A189" s="17" t="s">
        <v>846</v>
      </c>
      <c r="B189" s="18" t="s">
        <v>774</v>
      </c>
      <c r="C189" s="63" t="s">
        <v>847</v>
      </c>
      <c r="D189" s="19" t="s">
        <v>20</v>
      </c>
      <c r="E189" s="49" t="s">
        <v>41</v>
      </c>
      <c r="F189" s="19" t="s">
        <v>848</v>
      </c>
      <c r="G189" s="19" t="s">
        <v>15</v>
      </c>
      <c r="H189" s="19" t="s">
        <v>262</v>
      </c>
      <c r="I189" s="19">
        <v>10</v>
      </c>
      <c r="J189" s="19" t="s">
        <v>22</v>
      </c>
      <c r="K189" s="20">
        <v>4165096</v>
      </c>
      <c r="L189" s="20">
        <v>0</v>
      </c>
      <c r="M189" s="19">
        <v>0</v>
      </c>
      <c r="N189" s="21" t="s">
        <v>849</v>
      </c>
      <c r="O189" s="21" t="s">
        <v>850</v>
      </c>
      <c r="P189" s="22">
        <v>0.65</v>
      </c>
      <c r="Q189" s="22">
        <v>0</v>
      </c>
      <c r="R189" s="21"/>
    </row>
    <row r="190" spans="1:18" ht="36.75" customHeight="1" thickBot="1" x14ac:dyDescent="0.3">
      <c r="A190" s="17" t="s">
        <v>851</v>
      </c>
      <c r="B190" s="18" t="s">
        <v>774</v>
      </c>
      <c r="C190" s="63" t="s">
        <v>832</v>
      </c>
      <c r="D190" s="19" t="s">
        <v>20</v>
      </c>
      <c r="E190" s="49" t="s">
        <v>41</v>
      </c>
      <c r="F190" s="19" t="s">
        <v>852</v>
      </c>
      <c r="G190" s="19" t="s">
        <v>15</v>
      </c>
      <c r="H190" s="19" t="s">
        <v>824</v>
      </c>
      <c r="I190" s="19">
        <v>181</v>
      </c>
      <c r="J190" s="19" t="s">
        <v>22</v>
      </c>
      <c r="K190" s="20">
        <v>15843000</v>
      </c>
      <c r="L190" s="20">
        <v>0</v>
      </c>
      <c r="M190" s="19">
        <v>0</v>
      </c>
      <c r="N190" s="21" t="s">
        <v>774</v>
      </c>
      <c r="O190" s="21" t="s">
        <v>782</v>
      </c>
      <c r="P190" s="22">
        <v>1</v>
      </c>
      <c r="Q190" s="22">
        <v>1</v>
      </c>
      <c r="R190" s="21"/>
    </row>
    <row r="191" spans="1:18" ht="36.75" customHeight="1" thickBot="1" x14ac:dyDescent="0.3">
      <c r="A191" s="17" t="s">
        <v>853</v>
      </c>
      <c r="B191" s="18" t="s">
        <v>774</v>
      </c>
      <c r="C191" s="63" t="s">
        <v>854</v>
      </c>
      <c r="D191" s="19" t="s">
        <v>20</v>
      </c>
      <c r="E191" s="49" t="s">
        <v>41</v>
      </c>
      <c r="F191" s="19" t="s">
        <v>355</v>
      </c>
      <c r="G191" s="19" t="s">
        <v>15</v>
      </c>
      <c r="H191" s="19" t="s">
        <v>118</v>
      </c>
      <c r="I191" s="19">
        <v>337</v>
      </c>
      <c r="J191" s="19" t="s">
        <v>22</v>
      </c>
      <c r="K191" s="20">
        <v>3500000</v>
      </c>
      <c r="L191" s="20">
        <v>0</v>
      </c>
      <c r="M191" s="19">
        <v>0</v>
      </c>
      <c r="N191" s="21" t="s">
        <v>849</v>
      </c>
      <c r="O191" s="21" t="s">
        <v>36</v>
      </c>
      <c r="P191" s="22">
        <v>0.73</v>
      </c>
      <c r="Q191" s="22">
        <v>0.17</v>
      </c>
      <c r="R191" s="21"/>
    </row>
    <row r="192" spans="1:18" ht="36.75" customHeight="1" thickBot="1" x14ac:dyDescent="0.3">
      <c r="A192" s="17" t="s">
        <v>856</v>
      </c>
      <c r="B192" s="18" t="s">
        <v>774</v>
      </c>
      <c r="C192" s="63" t="s">
        <v>857</v>
      </c>
      <c r="D192" s="19" t="s">
        <v>20</v>
      </c>
      <c r="E192" s="49" t="s">
        <v>41</v>
      </c>
      <c r="F192" s="19" t="s">
        <v>1377</v>
      </c>
      <c r="G192" s="19" t="s">
        <v>15</v>
      </c>
      <c r="H192" s="19" t="s">
        <v>746</v>
      </c>
      <c r="I192" s="19">
        <v>334</v>
      </c>
      <c r="J192" s="19" t="s">
        <v>22</v>
      </c>
      <c r="K192" s="20">
        <v>81327400</v>
      </c>
      <c r="L192" s="20">
        <v>0</v>
      </c>
      <c r="M192" s="19">
        <v>0</v>
      </c>
      <c r="N192" s="21" t="s">
        <v>774</v>
      </c>
      <c r="O192" s="21" t="s">
        <v>820</v>
      </c>
      <c r="P192" s="22">
        <v>0.65</v>
      </c>
      <c r="Q192" s="22">
        <v>0.7</v>
      </c>
      <c r="R192" s="21"/>
    </row>
    <row r="193" spans="1:18" ht="36.75" customHeight="1" thickBot="1" x14ac:dyDescent="0.3">
      <c r="A193" s="17" t="s">
        <v>858</v>
      </c>
      <c r="B193" s="18" t="s">
        <v>774</v>
      </c>
      <c r="C193" s="63" t="s">
        <v>859</v>
      </c>
      <c r="D193" s="19" t="s">
        <v>20</v>
      </c>
      <c r="E193" s="49" t="s">
        <v>41</v>
      </c>
      <c r="F193" s="19" t="s">
        <v>860</v>
      </c>
      <c r="G193" s="19" t="s">
        <v>15</v>
      </c>
      <c r="H193" s="19" t="s">
        <v>262</v>
      </c>
      <c r="I193" s="19">
        <v>28</v>
      </c>
      <c r="J193" s="19" t="s">
        <v>22</v>
      </c>
      <c r="K193" s="20">
        <v>19059040</v>
      </c>
      <c r="L193" s="20">
        <v>1535140</v>
      </c>
      <c r="M193" s="19">
        <v>6</v>
      </c>
      <c r="N193" s="21" t="s">
        <v>861</v>
      </c>
      <c r="O193" s="21">
        <v>44629</v>
      </c>
      <c r="P193" s="22">
        <v>0.65</v>
      </c>
      <c r="Q193" s="22">
        <v>0.7</v>
      </c>
      <c r="R193" s="21"/>
    </row>
    <row r="194" spans="1:18" ht="36.75" customHeight="1" thickBot="1" x14ac:dyDescent="0.3">
      <c r="A194" s="17" t="s">
        <v>862</v>
      </c>
      <c r="B194" s="18" t="s">
        <v>774</v>
      </c>
      <c r="C194" s="63" t="s">
        <v>863</v>
      </c>
      <c r="D194" s="19" t="s">
        <v>20</v>
      </c>
      <c r="E194" s="49" t="s">
        <v>41</v>
      </c>
      <c r="F194" s="19" t="s">
        <v>864</v>
      </c>
      <c r="G194" s="19" t="s">
        <v>15</v>
      </c>
      <c r="H194" s="19" t="s">
        <v>865</v>
      </c>
      <c r="I194" s="19">
        <v>326</v>
      </c>
      <c r="J194" s="19" t="s">
        <v>22</v>
      </c>
      <c r="K194" s="20">
        <v>21357240</v>
      </c>
      <c r="L194" s="20">
        <v>0</v>
      </c>
      <c r="M194" s="19">
        <v>0</v>
      </c>
      <c r="N194" s="21" t="s">
        <v>866</v>
      </c>
      <c r="O194" s="21" t="s">
        <v>652</v>
      </c>
      <c r="P194" s="22">
        <v>0.66</v>
      </c>
      <c r="Q194" s="22">
        <v>0.31</v>
      </c>
      <c r="R194" s="21"/>
    </row>
    <row r="195" spans="1:18" ht="36.75" customHeight="1" thickBot="1" x14ac:dyDescent="0.3">
      <c r="A195" s="17" t="s">
        <v>867</v>
      </c>
      <c r="B195" s="18" t="s">
        <v>791</v>
      </c>
      <c r="C195" s="63" t="s">
        <v>868</v>
      </c>
      <c r="D195" s="19" t="s">
        <v>20</v>
      </c>
      <c r="E195" s="49" t="s">
        <v>41</v>
      </c>
      <c r="F195" s="19" t="s">
        <v>869</v>
      </c>
      <c r="G195" s="19" t="s">
        <v>15</v>
      </c>
      <c r="H195" s="19" t="s">
        <v>870</v>
      </c>
      <c r="I195" s="19">
        <v>334</v>
      </c>
      <c r="J195" s="19" t="s">
        <v>22</v>
      </c>
      <c r="K195" s="20">
        <v>55000000</v>
      </c>
      <c r="L195" s="20">
        <v>0</v>
      </c>
      <c r="M195" s="19">
        <v>0</v>
      </c>
      <c r="N195" s="21" t="s">
        <v>774</v>
      </c>
      <c r="O195" s="21" t="s">
        <v>820</v>
      </c>
      <c r="P195" s="22">
        <v>0.65</v>
      </c>
      <c r="Q195" s="22">
        <v>0.7</v>
      </c>
      <c r="R195" s="21"/>
    </row>
    <row r="196" spans="1:18" ht="36.75" customHeight="1" thickBot="1" x14ac:dyDescent="0.3">
      <c r="A196" s="17" t="s">
        <v>871</v>
      </c>
      <c r="B196" s="18" t="s">
        <v>774</v>
      </c>
      <c r="C196" s="63" t="s">
        <v>872</v>
      </c>
      <c r="D196" s="19" t="s">
        <v>20</v>
      </c>
      <c r="E196" s="49" t="s">
        <v>41</v>
      </c>
      <c r="F196" s="19" t="s">
        <v>873</v>
      </c>
      <c r="G196" s="19" t="s">
        <v>15</v>
      </c>
      <c r="H196" s="19" t="s">
        <v>874</v>
      </c>
      <c r="I196" s="19">
        <v>336</v>
      </c>
      <c r="J196" s="19" t="s">
        <v>22</v>
      </c>
      <c r="K196" s="20">
        <v>1500000000</v>
      </c>
      <c r="L196" s="20">
        <v>0</v>
      </c>
      <c r="M196" s="19">
        <v>0</v>
      </c>
      <c r="N196" s="21" t="s">
        <v>849</v>
      </c>
      <c r="O196" s="21" t="s">
        <v>652</v>
      </c>
      <c r="P196" s="22">
        <v>0.72</v>
      </c>
      <c r="Q196" s="22">
        <v>0.48</v>
      </c>
      <c r="R196" s="21"/>
    </row>
    <row r="197" spans="1:18" ht="36.75" customHeight="1" thickBot="1" x14ac:dyDescent="0.3">
      <c r="A197" s="17" t="s">
        <v>875</v>
      </c>
      <c r="B197" s="18" t="s">
        <v>774</v>
      </c>
      <c r="C197" s="63" t="s">
        <v>876</v>
      </c>
      <c r="D197" s="19" t="s">
        <v>20</v>
      </c>
      <c r="E197" s="49" t="s">
        <v>41</v>
      </c>
      <c r="F197" s="19" t="s">
        <v>877</v>
      </c>
      <c r="G197" s="19" t="s">
        <v>15</v>
      </c>
      <c r="H197" s="19" t="s">
        <v>231</v>
      </c>
      <c r="I197" s="19">
        <v>181</v>
      </c>
      <c r="J197" s="19" t="s">
        <v>22</v>
      </c>
      <c r="K197" s="20">
        <v>1689476962</v>
      </c>
      <c r="L197" s="20">
        <v>0</v>
      </c>
      <c r="M197" s="19">
        <v>0</v>
      </c>
      <c r="N197" s="21" t="s">
        <v>837</v>
      </c>
      <c r="O197" s="21" t="s">
        <v>63</v>
      </c>
      <c r="P197" s="22">
        <v>0.77</v>
      </c>
      <c r="Q197" s="22">
        <v>0.77</v>
      </c>
      <c r="R197" s="21"/>
    </row>
    <row r="198" spans="1:18" ht="36.75" customHeight="1" thickBot="1" x14ac:dyDescent="0.3">
      <c r="A198" s="28" t="s">
        <v>878</v>
      </c>
      <c r="B198" s="18" t="s">
        <v>879</v>
      </c>
      <c r="C198" s="63" t="s">
        <v>880</v>
      </c>
      <c r="D198" s="19" t="s">
        <v>58</v>
      </c>
      <c r="E198" s="49" t="s">
        <v>147</v>
      </c>
      <c r="F198" s="19" t="s">
        <v>881</v>
      </c>
      <c r="G198" s="19" t="s">
        <v>15</v>
      </c>
      <c r="H198" s="19" t="s">
        <v>884</v>
      </c>
      <c r="I198" s="19">
        <v>46</v>
      </c>
      <c r="J198" s="19" t="s">
        <v>22</v>
      </c>
      <c r="K198" s="20">
        <v>16163352</v>
      </c>
      <c r="L198" s="20">
        <v>0</v>
      </c>
      <c r="M198" s="19">
        <v>30</v>
      </c>
      <c r="N198" s="21" t="s">
        <v>883</v>
      </c>
      <c r="O198" s="21">
        <v>44727</v>
      </c>
      <c r="P198" s="22">
        <v>0.64</v>
      </c>
      <c r="Q198" s="22">
        <v>0.55000000000000004</v>
      </c>
      <c r="R198" s="21"/>
    </row>
    <row r="199" spans="1:18" ht="36.75" customHeight="1" thickBot="1" x14ac:dyDescent="0.3">
      <c r="A199" s="17" t="s">
        <v>885</v>
      </c>
      <c r="B199" s="18" t="s">
        <v>883</v>
      </c>
      <c r="C199" s="63" t="s">
        <v>886</v>
      </c>
      <c r="D199" s="19" t="s">
        <v>20</v>
      </c>
      <c r="E199" s="49" t="s">
        <v>41</v>
      </c>
      <c r="F199" s="19" t="s">
        <v>887</v>
      </c>
      <c r="G199" s="19" t="s">
        <v>15</v>
      </c>
      <c r="H199" s="19" t="s">
        <v>333</v>
      </c>
      <c r="I199" s="19">
        <v>285</v>
      </c>
      <c r="J199" s="19" t="s">
        <v>14</v>
      </c>
      <c r="K199" s="20">
        <v>191333339</v>
      </c>
      <c r="L199" s="20">
        <v>0</v>
      </c>
      <c r="M199" s="19">
        <v>0</v>
      </c>
      <c r="N199" s="21" t="s">
        <v>883</v>
      </c>
      <c r="O199" s="21" t="s">
        <v>36</v>
      </c>
      <c r="P199" s="22">
        <v>0.73</v>
      </c>
      <c r="Q199" s="22">
        <v>0.64</v>
      </c>
      <c r="R199" s="21"/>
    </row>
    <row r="200" spans="1:18" ht="36.75" customHeight="1" thickBot="1" x14ac:dyDescent="0.3">
      <c r="A200" s="17" t="s">
        <v>888</v>
      </c>
      <c r="B200" s="18" t="s">
        <v>889</v>
      </c>
      <c r="C200" s="63" t="s">
        <v>890</v>
      </c>
      <c r="D200" s="19" t="s">
        <v>116</v>
      </c>
      <c r="E200" s="49" t="s">
        <v>41</v>
      </c>
      <c r="F200" s="19" t="s">
        <v>891</v>
      </c>
      <c r="G200" s="19" t="s">
        <v>15</v>
      </c>
      <c r="H200" s="19" t="s">
        <v>893</v>
      </c>
      <c r="I200" s="19">
        <v>277</v>
      </c>
      <c r="J200" s="19" t="s">
        <v>22</v>
      </c>
      <c r="K200" s="20">
        <v>75000000</v>
      </c>
      <c r="L200" s="20">
        <v>0</v>
      </c>
      <c r="M200" s="19">
        <v>0</v>
      </c>
      <c r="N200" s="21" t="s">
        <v>894</v>
      </c>
      <c r="O200" s="21" t="s">
        <v>36</v>
      </c>
      <c r="P200" s="22">
        <v>0.56000000000000005</v>
      </c>
      <c r="Q200" s="22">
        <v>7.0000000000000007E-2</v>
      </c>
      <c r="R200" s="21"/>
    </row>
    <row r="201" spans="1:18" ht="36.75" customHeight="1" thickBot="1" x14ac:dyDescent="0.3">
      <c r="A201" s="17" t="s">
        <v>895</v>
      </c>
      <c r="B201" s="18" t="s">
        <v>892</v>
      </c>
      <c r="C201" s="63" t="s">
        <v>896</v>
      </c>
      <c r="D201" s="19" t="s">
        <v>116</v>
      </c>
      <c r="E201" s="49" t="s">
        <v>59</v>
      </c>
      <c r="F201" s="19" t="s">
        <v>897</v>
      </c>
      <c r="G201" s="19" t="s">
        <v>15</v>
      </c>
      <c r="H201" s="19" t="s">
        <v>302</v>
      </c>
      <c r="I201" s="19">
        <v>270</v>
      </c>
      <c r="J201" s="19" t="s">
        <v>22</v>
      </c>
      <c r="K201" s="20">
        <v>9481920</v>
      </c>
      <c r="L201" s="20">
        <v>0</v>
      </c>
      <c r="M201" s="19">
        <v>0</v>
      </c>
      <c r="N201" s="21" t="s">
        <v>898</v>
      </c>
      <c r="O201" s="21" t="s">
        <v>36</v>
      </c>
      <c r="P201" s="22">
        <v>0.43</v>
      </c>
      <c r="Q201" s="22">
        <v>0.43</v>
      </c>
      <c r="R201" s="21"/>
    </row>
    <row r="202" spans="1:18" s="6" customFormat="1" ht="36.75" customHeight="1" thickBot="1" x14ac:dyDescent="0.3">
      <c r="A202" s="17" t="s">
        <v>899</v>
      </c>
      <c r="B202" s="17">
        <v>44685</v>
      </c>
      <c r="C202" s="65" t="s">
        <v>900</v>
      </c>
      <c r="D202" s="29" t="s">
        <v>58</v>
      </c>
      <c r="E202" s="51" t="s">
        <v>41</v>
      </c>
      <c r="F202" s="29" t="s">
        <v>901</v>
      </c>
      <c r="G202" s="29"/>
      <c r="H202" s="29" t="s">
        <v>902</v>
      </c>
      <c r="I202" s="29">
        <v>240</v>
      </c>
      <c r="J202" s="29" t="s">
        <v>22</v>
      </c>
      <c r="K202" s="30">
        <v>250221400</v>
      </c>
      <c r="L202" s="20">
        <v>0</v>
      </c>
      <c r="M202" s="19">
        <v>0</v>
      </c>
      <c r="N202" s="31">
        <v>44687</v>
      </c>
      <c r="O202" s="31">
        <v>44926</v>
      </c>
      <c r="P202" s="27">
        <v>0.5</v>
      </c>
      <c r="Q202" s="27">
        <v>0</v>
      </c>
      <c r="R202" s="31"/>
    </row>
    <row r="203" spans="1:18" s="6" customFormat="1" ht="36.75" customHeight="1" thickBot="1" x14ac:dyDescent="0.3">
      <c r="A203" s="17" t="s">
        <v>903</v>
      </c>
      <c r="B203" s="17">
        <v>44699</v>
      </c>
      <c r="C203" s="65" t="s">
        <v>904</v>
      </c>
      <c r="D203" s="29" t="s">
        <v>116</v>
      </c>
      <c r="E203" s="51" t="s">
        <v>188</v>
      </c>
      <c r="F203" s="29" t="s">
        <v>905</v>
      </c>
      <c r="G203" s="29"/>
      <c r="H203" s="29" t="s">
        <v>906</v>
      </c>
      <c r="I203" s="29">
        <v>153</v>
      </c>
      <c r="J203" s="29" t="s">
        <v>22</v>
      </c>
      <c r="K203" s="30">
        <v>69650000</v>
      </c>
      <c r="L203" s="20">
        <v>0</v>
      </c>
      <c r="M203" s="19">
        <v>0</v>
      </c>
      <c r="N203" s="31">
        <v>44701</v>
      </c>
      <c r="O203" s="31">
        <v>44853</v>
      </c>
      <c r="P203" s="22">
        <v>0.4</v>
      </c>
      <c r="Q203" s="22">
        <v>0</v>
      </c>
      <c r="R203" s="31"/>
    </row>
    <row r="204" spans="1:18" s="6" customFormat="1" ht="36.75" customHeight="1" thickBot="1" x14ac:dyDescent="0.3">
      <c r="A204" s="17" t="s">
        <v>907</v>
      </c>
      <c r="B204" s="17">
        <v>44700</v>
      </c>
      <c r="C204" s="65" t="s">
        <v>908</v>
      </c>
      <c r="D204" s="29" t="s">
        <v>20</v>
      </c>
      <c r="E204" s="51" t="s">
        <v>41</v>
      </c>
      <c r="F204" s="29" t="s">
        <v>909</v>
      </c>
      <c r="G204" s="29"/>
      <c r="H204" s="29" t="s">
        <v>333</v>
      </c>
      <c r="I204" s="29">
        <v>211</v>
      </c>
      <c r="J204" s="29" t="s">
        <v>14</v>
      </c>
      <c r="K204" s="30">
        <v>56000000</v>
      </c>
      <c r="L204" s="20">
        <v>0</v>
      </c>
      <c r="M204" s="19">
        <v>0</v>
      </c>
      <c r="N204" s="31">
        <v>44700</v>
      </c>
      <c r="O204" s="31">
        <v>44910</v>
      </c>
      <c r="P204" s="22">
        <v>0.63</v>
      </c>
      <c r="Q204" s="22">
        <v>0.49</v>
      </c>
      <c r="R204" s="31"/>
    </row>
    <row r="205" spans="1:18" s="6" customFormat="1" ht="36.75" customHeight="1" thickBot="1" x14ac:dyDescent="0.3">
      <c r="A205" s="17" t="s">
        <v>910</v>
      </c>
      <c r="B205" s="17">
        <v>44705</v>
      </c>
      <c r="C205" s="65" t="s">
        <v>911</v>
      </c>
      <c r="D205" s="29" t="s">
        <v>40</v>
      </c>
      <c r="E205" s="51" t="s">
        <v>188</v>
      </c>
      <c r="F205" s="29" t="s">
        <v>912</v>
      </c>
      <c r="G205" s="29"/>
      <c r="H205" s="19" t="s">
        <v>76</v>
      </c>
      <c r="I205" s="29">
        <v>220</v>
      </c>
      <c r="J205" s="29" t="s">
        <v>22</v>
      </c>
      <c r="K205" s="30">
        <v>1700000000</v>
      </c>
      <c r="L205" s="20">
        <v>0</v>
      </c>
      <c r="M205" s="19">
        <v>0</v>
      </c>
      <c r="N205" s="31">
        <v>44706</v>
      </c>
      <c r="O205" s="31">
        <v>44925</v>
      </c>
      <c r="P205" s="22">
        <v>0.51</v>
      </c>
      <c r="Q205" s="22">
        <v>0.25</v>
      </c>
      <c r="R205" s="31"/>
    </row>
    <row r="206" spans="1:18" s="6" customFormat="1" ht="36.75" customHeight="1" thickBot="1" x14ac:dyDescent="0.3">
      <c r="A206" s="17" t="s">
        <v>913</v>
      </c>
      <c r="B206" s="17">
        <v>44712</v>
      </c>
      <c r="C206" s="65" t="s">
        <v>914</v>
      </c>
      <c r="D206" s="29" t="s">
        <v>67</v>
      </c>
      <c r="E206" s="51" t="s">
        <v>147</v>
      </c>
      <c r="F206" s="29" t="s">
        <v>915</v>
      </c>
      <c r="G206" s="29" t="s">
        <v>917</v>
      </c>
      <c r="H206" s="19" t="s">
        <v>196</v>
      </c>
      <c r="I206" s="29">
        <v>200</v>
      </c>
      <c r="J206" s="29" t="s">
        <v>22</v>
      </c>
      <c r="K206" s="30">
        <v>4929242188</v>
      </c>
      <c r="L206" s="20">
        <v>0</v>
      </c>
      <c r="M206" s="19">
        <v>0</v>
      </c>
      <c r="N206" s="31">
        <v>44715</v>
      </c>
      <c r="O206" s="31">
        <v>44926</v>
      </c>
      <c r="P206" s="22">
        <v>0.03</v>
      </c>
      <c r="Q206" s="22">
        <v>0</v>
      </c>
      <c r="R206" s="31"/>
    </row>
    <row r="207" spans="1:18" s="6" customFormat="1" ht="36.75" customHeight="1" thickBot="1" x14ac:dyDescent="0.3">
      <c r="A207" s="17" t="s">
        <v>918</v>
      </c>
      <c r="B207" s="17">
        <v>44713</v>
      </c>
      <c r="C207" s="65" t="s">
        <v>919</v>
      </c>
      <c r="D207" s="51" t="s">
        <v>58</v>
      </c>
      <c r="E207" s="51" t="s">
        <v>41</v>
      </c>
      <c r="F207" s="29" t="s">
        <v>920</v>
      </c>
      <c r="G207" s="29"/>
      <c r="H207" s="19" t="s">
        <v>196</v>
      </c>
      <c r="I207" s="29">
        <v>209</v>
      </c>
      <c r="J207" s="29" t="s">
        <v>22</v>
      </c>
      <c r="K207" s="30">
        <v>427321101</v>
      </c>
      <c r="L207" s="20">
        <v>0</v>
      </c>
      <c r="M207" s="19">
        <v>0</v>
      </c>
      <c r="N207" s="31">
        <v>44718</v>
      </c>
      <c r="O207" s="31">
        <v>44926</v>
      </c>
      <c r="P207" s="22">
        <v>0.4</v>
      </c>
      <c r="Q207" s="22">
        <v>0.22</v>
      </c>
      <c r="R207" s="31"/>
    </row>
    <row r="208" spans="1:18" s="6" customFormat="1" ht="36.75" customHeight="1" thickBot="1" x14ac:dyDescent="0.3">
      <c r="A208" s="17" t="s">
        <v>921</v>
      </c>
      <c r="B208" s="17">
        <v>44722</v>
      </c>
      <c r="C208" s="65" t="s">
        <v>922</v>
      </c>
      <c r="D208" s="32"/>
      <c r="E208" s="51" t="s">
        <v>41</v>
      </c>
      <c r="F208" s="29" t="s">
        <v>923</v>
      </c>
      <c r="G208" s="29"/>
      <c r="H208" s="19" t="s">
        <v>196</v>
      </c>
      <c r="I208" s="29">
        <v>183</v>
      </c>
      <c r="J208" s="29" t="s">
        <v>22</v>
      </c>
      <c r="K208" s="30">
        <v>997815000</v>
      </c>
      <c r="L208" s="20">
        <v>0</v>
      </c>
      <c r="M208" s="19">
        <v>0</v>
      </c>
      <c r="N208" s="31">
        <v>44728</v>
      </c>
      <c r="O208" s="31">
        <v>44910</v>
      </c>
      <c r="P208" s="22">
        <v>0.57999999999999996</v>
      </c>
      <c r="Q208" s="22">
        <v>0.6</v>
      </c>
      <c r="R208" s="31"/>
    </row>
    <row r="209" spans="1:18" s="6" customFormat="1" ht="36.75" customHeight="1" thickBot="1" x14ac:dyDescent="0.3">
      <c r="A209" s="28" t="s">
        <v>924</v>
      </c>
      <c r="B209" s="17">
        <v>44721</v>
      </c>
      <c r="C209" s="65" t="s">
        <v>925</v>
      </c>
      <c r="D209" s="29" t="s">
        <v>67</v>
      </c>
      <c r="E209" s="51" t="s">
        <v>147</v>
      </c>
      <c r="F209" s="29" t="s">
        <v>926</v>
      </c>
      <c r="G209" s="29" t="s">
        <v>927</v>
      </c>
      <c r="H209" s="19" t="s">
        <v>196</v>
      </c>
      <c r="I209" s="29">
        <v>202</v>
      </c>
      <c r="J209" s="29" t="s">
        <v>22</v>
      </c>
      <c r="K209" s="30">
        <v>1984983644</v>
      </c>
      <c r="L209" s="20">
        <v>0</v>
      </c>
      <c r="M209" s="19">
        <v>0</v>
      </c>
      <c r="N209" s="31">
        <v>44725</v>
      </c>
      <c r="O209" s="31">
        <v>44926</v>
      </c>
      <c r="P209" s="22">
        <v>0</v>
      </c>
      <c r="Q209" s="22">
        <v>0</v>
      </c>
      <c r="R209" s="31"/>
    </row>
    <row r="210" spans="1:18" s="6" customFormat="1" ht="36.75" customHeight="1" thickBot="1" x14ac:dyDescent="0.3">
      <c r="A210" s="17" t="s">
        <v>928</v>
      </c>
      <c r="B210" s="17">
        <v>44722</v>
      </c>
      <c r="C210" s="65" t="s">
        <v>929</v>
      </c>
      <c r="D210" s="29" t="s">
        <v>67</v>
      </c>
      <c r="E210" s="51" t="s">
        <v>147</v>
      </c>
      <c r="F210" s="29" t="s">
        <v>930</v>
      </c>
      <c r="G210" s="29" t="s">
        <v>931</v>
      </c>
      <c r="H210" s="19" t="s">
        <v>196</v>
      </c>
      <c r="I210" s="29">
        <v>185</v>
      </c>
      <c r="J210" s="29" t="s">
        <v>22</v>
      </c>
      <c r="K210" s="30">
        <v>1646337960</v>
      </c>
      <c r="L210" s="20">
        <v>0</v>
      </c>
      <c r="M210" s="19">
        <v>0</v>
      </c>
      <c r="N210" s="31">
        <v>44742</v>
      </c>
      <c r="O210" s="31">
        <v>44926</v>
      </c>
      <c r="P210" s="22">
        <v>0.12</v>
      </c>
      <c r="Q210" s="22">
        <v>0</v>
      </c>
      <c r="R210" s="31"/>
    </row>
    <row r="211" spans="1:18" s="6" customFormat="1" ht="36.75" customHeight="1" thickBot="1" x14ac:dyDescent="0.3">
      <c r="A211" s="28" t="s">
        <v>932</v>
      </c>
      <c r="B211" s="17">
        <v>44725</v>
      </c>
      <c r="C211" s="65" t="s">
        <v>933</v>
      </c>
      <c r="D211" s="29" t="s">
        <v>116</v>
      </c>
      <c r="E211" s="51" t="s">
        <v>59</v>
      </c>
      <c r="F211" s="29" t="s">
        <v>934</v>
      </c>
      <c r="G211" s="29"/>
      <c r="H211" s="19" t="s">
        <v>196</v>
      </c>
      <c r="I211" s="29">
        <v>30</v>
      </c>
      <c r="J211" s="29" t="s">
        <v>22</v>
      </c>
      <c r="K211" s="30">
        <v>8922058</v>
      </c>
      <c r="L211" s="20">
        <v>0</v>
      </c>
      <c r="M211" s="19">
        <v>0</v>
      </c>
      <c r="N211" s="31">
        <v>44725</v>
      </c>
      <c r="O211" s="31">
        <v>44754</v>
      </c>
      <c r="P211" s="22">
        <v>0.06</v>
      </c>
      <c r="Q211" s="22">
        <v>0.06</v>
      </c>
      <c r="R211" s="31"/>
    </row>
    <row r="212" spans="1:18" s="6" customFormat="1" ht="36.75" customHeight="1" thickBot="1" x14ac:dyDescent="0.3">
      <c r="A212" s="17" t="s">
        <v>935</v>
      </c>
      <c r="B212" s="17">
        <v>44727</v>
      </c>
      <c r="C212" s="65" t="s">
        <v>936</v>
      </c>
      <c r="D212" s="29" t="s">
        <v>116</v>
      </c>
      <c r="E212" s="51" t="s">
        <v>41</v>
      </c>
      <c r="F212" s="29" t="s">
        <v>937</v>
      </c>
      <c r="G212" s="29"/>
      <c r="H212" s="19" t="s">
        <v>196</v>
      </c>
      <c r="I212" s="29">
        <v>198</v>
      </c>
      <c r="J212" s="29" t="s">
        <v>22</v>
      </c>
      <c r="K212" s="30">
        <v>90000000</v>
      </c>
      <c r="L212" s="20">
        <v>0</v>
      </c>
      <c r="M212" s="19">
        <v>0</v>
      </c>
      <c r="N212" s="31">
        <v>44729</v>
      </c>
      <c r="O212" s="31">
        <v>44926</v>
      </c>
      <c r="P212" s="22">
        <v>0</v>
      </c>
      <c r="Q212" s="22">
        <v>0</v>
      </c>
      <c r="R212" s="31"/>
    </row>
    <row r="213" spans="1:18" s="6" customFormat="1" ht="36.75" customHeight="1" thickBot="1" x14ac:dyDescent="0.3">
      <c r="A213" s="17" t="s">
        <v>938</v>
      </c>
      <c r="B213" s="17">
        <v>44734</v>
      </c>
      <c r="C213" s="65" t="s">
        <v>939</v>
      </c>
      <c r="D213" s="19" t="s">
        <v>20</v>
      </c>
      <c r="E213" s="51" t="s">
        <v>41</v>
      </c>
      <c r="F213" s="29" t="s">
        <v>940</v>
      </c>
      <c r="G213" s="29"/>
      <c r="H213" s="19" t="s">
        <v>196</v>
      </c>
      <c r="I213" s="29">
        <v>193</v>
      </c>
      <c r="J213" s="29" t="s">
        <v>14</v>
      </c>
      <c r="K213" s="30">
        <v>63333330</v>
      </c>
      <c r="L213" s="20">
        <v>0</v>
      </c>
      <c r="M213" s="19">
        <v>0</v>
      </c>
      <c r="N213" s="31">
        <v>44734</v>
      </c>
      <c r="O213" s="31">
        <v>44926</v>
      </c>
      <c r="P213" s="22">
        <v>0.52083333333333337</v>
      </c>
      <c r="Q213" s="22">
        <v>0</v>
      </c>
      <c r="R213" s="31"/>
    </row>
    <row r="214" spans="1:18" s="6" customFormat="1" ht="36.75" customHeight="1" thickBot="1" x14ac:dyDescent="0.3">
      <c r="A214" s="17" t="s">
        <v>941</v>
      </c>
      <c r="B214" s="17">
        <v>44733</v>
      </c>
      <c r="C214" s="65" t="s">
        <v>942</v>
      </c>
      <c r="D214" s="19" t="s">
        <v>20</v>
      </c>
      <c r="E214" s="51" t="s">
        <v>41</v>
      </c>
      <c r="F214" s="29" t="s">
        <v>943</v>
      </c>
      <c r="G214" s="29"/>
      <c r="H214" s="19" t="s">
        <v>196</v>
      </c>
      <c r="I214" s="29">
        <v>177</v>
      </c>
      <c r="J214" s="29" t="s">
        <v>14</v>
      </c>
      <c r="K214" s="30">
        <v>96000000</v>
      </c>
      <c r="L214" s="20">
        <v>0</v>
      </c>
      <c r="M214" s="19">
        <v>0</v>
      </c>
      <c r="N214" s="31">
        <v>44734</v>
      </c>
      <c r="O214" s="31">
        <v>44910</v>
      </c>
      <c r="P214" s="22">
        <v>0.56818181818181823</v>
      </c>
      <c r="Q214" s="22">
        <v>0</v>
      </c>
      <c r="R214" s="31"/>
    </row>
    <row r="215" spans="1:18" s="6" customFormat="1" ht="36.75" customHeight="1" thickBot="1" x14ac:dyDescent="0.3">
      <c r="A215" s="17" t="s">
        <v>944</v>
      </c>
      <c r="B215" s="17">
        <v>44735</v>
      </c>
      <c r="C215" s="65" t="s">
        <v>945</v>
      </c>
      <c r="D215" s="19" t="s">
        <v>20</v>
      </c>
      <c r="E215" s="51" t="s">
        <v>41</v>
      </c>
      <c r="F215" s="29" t="s">
        <v>946</v>
      </c>
      <c r="G215" s="29"/>
      <c r="H215" s="19" t="s">
        <v>196</v>
      </c>
      <c r="I215" s="29">
        <v>175</v>
      </c>
      <c r="J215" s="29" t="s">
        <v>14</v>
      </c>
      <c r="K215" s="30">
        <v>58333333</v>
      </c>
      <c r="L215" s="20">
        <v>0</v>
      </c>
      <c r="M215" s="19">
        <v>0</v>
      </c>
      <c r="N215" s="31">
        <v>44736</v>
      </c>
      <c r="O215" s="31">
        <v>44910</v>
      </c>
      <c r="P215" s="22">
        <v>0.21</v>
      </c>
      <c r="Q215" s="22">
        <v>0.38</v>
      </c>
      <c r="R215" s="31"/>
    </row>
    <row r="216" spans="1:18" s="6" customFormat="1" ht="36.75" customHeight="1" thickBot="1" x14ac:dyDescent="0.3">
      <c r="A216" s="17" t="s">
        <v>947</v>
      </c>
      <c r="B216" s="17">
        <v>44734</v>
      </c>
      <c r="C216" s="65" t="s">
        <v>948</v>
      </c>
      <c r="D216" s="19" t="s">
        <v>20</v>
      </c>
      <c r="E216" s="51" t="s">
        <v>41</v>
      </c>
      <c r="F216" s="29" t="s">
        <v>949</v>
      </c>
      <c r="G216" s="29"/>
      <c r="H216" s="19" t="s">
        <v>196</v>
      </c>
      <c r="I216" s="29">
        <v>177</v>
      </c>
      <c r="J216" s="29" t="s">
        <v>14</v>
      </c>
      <c r="K216" s="30">
        <v>58333333</v>
      </c>
      <c r="L216" s="20">
        <v>0</v>
      </c>
      <c r="M216" s="19">
        <v>0</v>
      </c>
      <c r="N216" s="31">
        <v>44734</v>
      </c>
      <c r="O216" s="31">
        <v>44910</v>
      </c>
      <c r="P216" s="22">
        <v>0.57999999999999996</v>
      </c>
      <c r="Q216" s="22">
        <v>0.39</v>
      </c>
      <c r="R216" s="31"/>
    </row>
    <row r="217" spans="1:18" s="6" customFormat="1" ht="36.75" customHeight="1" thickBot="1" x14ac:dyDescent="0.3">
      <c r="A217" s="17" t="s">
        <v>950</v>
      </c>
      <c r="B217" s="17">
        <v>44734</v>
      </c>
      <c r="C217" s="65" t="s">
        <v>951</v>
      </c>
      <c r="D217" s="19" t="s">
        <v>20</v>
      </c>
      <c r="E217" s="51" t="s">
        <v>41</v>
      </c>
      <c r="F217" s="29" t="s">
        <v>952</v>
      </c>
      <c r="G217" s="29"/>
      <c r="H217" s="19" t="s">
        <v>196</v>
      </c>
      <c r="I217" s="29">
        <v>177</v>
      </c>
      <c r="J217" s="29" t="s">
        <v>14</v>
      </c>
      <c r="K217" s="30">
        <v>78431365</v>
      </c>
      <c r="L217" s="20">
        <v>0</v>
      </c>
      <c r="M217" s="19">
        <v>0</v>
      </c>
      <c r="N217" s="31">
        <v>44734</v>
      </c>
      <c r="O217" s="31">
        <v>44910</v>
      </c>
      <c r="P217" s="22">
        <v>0.56999999999999995</v>
      </c>
      <c r="Q217" s="22">
        <v>0.4</v>
      </c>
      <c r="R217" s="31"/>
    </row>
    <row r="218" spans="1:18" s="6" customFormat="1" ht="36.75" customHeight="1" thickBot="1" x14ac:dyDescent="0.3">
      <c r="A218" s="17" t="s">
        <v>953</v>
      </c>
      <c r="B218" s="17">
        <v>44736</v>
      </c>
      <c r="C218" s="65" t="s">
        <v>954</v>
      </c>
      <c r="D218" s="29" t="s">
        <v>67</v>
      </c>
      <c r="E218" s="51" t="s">
        <v>147</v>
      </c>
      <c r="F218" s="29" t="s">
        <v>955</v>
      </c>
      <c r="G218" s="29" t="s">
        <v>956</v>
      </c>
      <c r="H218" s="19" t="s">
        <v>196</v>
      </c>
      <c r="I218" s="29">
        <v>187</v>
      </c>
      <c r="J218" s="29" t="s">
        <v>22</v>
      </c>
      <c r="K218" s="30">
        <v>3243276689</v>
      </c>
      <c r="L218" s="20">
        <v>0</v>
      </c>
      <c r="M218" s="19">
        <v>0</v>
      </c>
      <c r="N218" s="31">
        <v>44740</v>
      </c>
      <c r="O218" s="31">
        <v>44926</v>
      </c>
      <c r="P218" s="22">
        <v>0</v>
      </c>
      <c r="Q218" s="22">
        <v>0</v>
      </c>
      <c r="R218" s="31"/>
    </row>
    <row r="219" spans="1:18" s="6" customFormat="1" ht="36.75" customHeight="1" thickBot="1" x14ac:dyDescent="0.3">
      <c r="A219" s="17" t="s">
        <v>957</v>
      </c>
      <c r="B219" s="17">
        <v>44735</v>
      </c>
      <c r="C219" s="65" t="s">
        <v>958</v>
      </c>
      <c r="D219" s="19" t="s">
        <v>20</v>
      </c>
      <c r="E219" s="51" t="s">
        <v>41</v>
      </c>
      <c r="F219" s="29" t="s">
        <v>959</v>
      </c>
      <c r="G219" s="29"/>
      <c r="H219" s="19" t="s">
        <v>656</v>
      </c>
      <c r="I219" s="29">
        <v>175</v>
      </c>
      <c r="J219" s="29" t="s">
        <v>14</v>
      </c>
      <c r="K219" s="30">
        <v>46400000</v>
      </c>
      <c r="L219" s="20">
        <v>0</v>
      </c>
      <c r="M219" s="19">
        <v>0</v>
      </c>
      <c r="N219" s="31">
        <v>44736</v>
      </c>
      <c r="O219" s="31">
        <v>44910</v>
      </c>
      <c r="P219" s="22">
        <v>0.56321839080459768</v>
      </c>
      <c r="Q219" s="22">
        <v>0</v>
      </c>
      <c r="R219" s="31"/>
    </row>
    <row r="220" spans="1:18" s="6" customFormat="1" ht="36.75" customHeight="1" thickBot="1" x14ac:dyDescent="0.3">
      <c r="A220" s="17" t="s">
        <v>960</v>
      </c>
      <c r="B220" s="17">
        <v>44735</v>
      </c>
      <c r="C220" s="65" t="s">
        <v>961</v>
      </c>
      <c r="D220" s="19" t="s">
        <v>20</v>
      </c>
      <c r="E220" s="51" t="s">
        <v>41</v>
      </c>
      <c r="F220" s="29" t="s">
        <v>962</v>
      </c>
      <c r="G220" s="29"/>
      <c r="H220" s="19" t="s">
        <v>656</v>
      </c>
      <c r="I220" s="29">
        <v>175</v>
      </c>
      <c r="J220" s="29" t="s">
        <v>14</v>
      </c>
      <c r="K220" s="30">
        <v>46400000</v>
      </c>
      <c r="L220" s="20">
        <v>0</v>
      </c>
      <c r="M220" s="19">
        <v>0</v>
      </c>
      <c r="N220" s="31">
        <v>44736</v>
      </c>
      <c r="O220" s="31">
        <v>44910</v>
      </c>
      <c r="P220" s="22">
        <v>0.56321839080459768</v>
      </c>
      <c r="Q220" s="22">
        <v>0</v>
      </c>
      <c r="R220" s="31"/>
    </row>
    <row r="221" spans="1:18" s="6" customFormat="1" ht="36.75" customHeight="1" thickBot="1" x14ac:dyDescent="0.3">
      <c r="A221" s="17" t="s">
        <v>963</v>
      </c>
      <c r="B221" s="17">
        <v>44740</v>
      </c>
      <c r="C221" s="65" t="s">
        <v>964</v>
      </c>
      <c r="D221" s="29" t="s">
        <v>40</v>
      </c>
      <c r="E221" s="51" t="s">
        <v>108</v>
      </c>
      <c r="F221" s="29" t="s">
        <v>956</v>
      </c>
      <c r="G221" s="29"/>
      <c r="H221" s="19" t="s">
        <v>884</v>
      </c>
      <c r="I221" s="29">
        <v>7491</v>
      </c>
      <c r="J221" s="29" t="s">
        <v>22</v>
      </c>
      <c r="K221" s="30">
        <v>201579337</v>
      </c>
      <c r="L221" s="20">
        <v>0</v>
      </c>
      <c r="M221" s="19">
        <v>0</v>
      </c>
      <c r="N221" s="31">
        <v>37436</v>
      </c>
      <c r="O221" s="31">
        <v>44926</v>
      </c>
      <c r="P221" s="22">
        <v>0</v>
      </c>
      <c r="Q221" s="22">
        <v>0</v>
      </c>
      <c r="R221" s="31"/>
    </row>
    <row r="222" spans="1:18" s="6" customFormat="1" ht="36.75" customHeight="1" thickBot="1" x14ac:dyDescent="0.3">
      <c r="A222" s="17" t="s">
        <v>965</v>
      </c>
      <c r="B222" s="17">
        <v>44741</v>
      </c>
      <c r="C222" s="65" t="s">
        <v>966</v>
      </c>
      <c r="D222" s="29" t="s">
        <v>40</v>
      </c>
      <c r="E222" s="51" t="s">
        <v>108</v>
      </c>
      <c r="F222" s="29" t="s">
        <v>956</v>
      </c>
      <c r="G222" s="29"/>
      <c r="H222" s="19" t="s">
        <v>967</v>
      </c>
      <c r="I222" s="29">
        <v>186</v>
      </c>
      <c r="J222" s="29" t="s">
        <v>22</v>
      </c>
      <c r="K222" s="30">
        <v>312187750</v>
      </c>
      <c r="L222" s="20">
        <v>0</v>
      </c>
      <c r="M222" s="19">
        <v>0</v>
      </c>
      <c r="N222" s="31">
        <v>44741</v>
      </c>
      <c r="O222" s="31">
        <v>44926</v>
      </c>
      <c r="P222" s="22">
        <v>0.03</v>
      </c>
      <c r="Q222" s="22">
        <v>0</v>
      </c>
      <c r="R222" s="31"/>
    </row>
    <row r="223" spans="1:18" s="6" customFormat="1" ht="36.75" customHeight="1" thickBot="1" x14ac:dyDescent="0.3">
      <c r="A223" s="17" t="s">
        <v>968</v>
      </c>
      <c r="B223" s="17">
        <v>44741</v>
      </c>
      <c r="C223" s="65" t="s">
        <v>969</v>
      </c>
      <c r="D223" s="19" t="s">
        <v>20</v>
      </c>
      <c r="E223" s="51" t="s">
        <v>41</v>
      </c>
      <c r="F223" s="29" t="s">
        <v>970</v>
      </c>
      <c r="G223" s="29"/>
      <c r="H223" s="19" t="s">
        <v>231</v>
      </c>
      <c r="I223" s="29">
        <v>170</v>
      </c>
      <c r="J223" s="29" t="s">
        <v>14</v>
      </c>
      <c r="K223" s="30">
        <v>74845933</v>
      </c>
      <c r="L223" s="20">
        <v>0</v>
      </c>
      <c r="M223" s="19">
        <v>0</v>
      </c>
      <c r="N223" s="31">
        <v>44741</v>
      </c>
      <c r="O223" s="31">
        <v>44910</v>
      </c>
      <c r="P223" s="22">
        <v>0.55000000000000004</v>
      </c>
      <c r="Q223" s="22">
        <v>0.37</v>
      </c>
      <c r="R223" s="31"/>
    </row>
    <row r="224" spans="1:18" s="6" customFormat="1" ht="36.75" customHeight="1" thickBot="1" x14ac:dyDescent="0.3">
      <c r="A224" s="17" t="s">
        <v>971</v>
      </c>
      <c r="B224" s="17">
        <v>44742</v>
      </c>
      <c r="C224" s="65" t="s">
        <v>972</v>
      </c>
      <c r="D224" s="19" t="s">
        <v>20</v>
      </c>
      <c r="E224" s="51" t="s">
        <v>41</v>
      </c>
      <c r="F224" s="29" t="s">
        <v>973</v>
      </c>
      <c r="G224" s="29"/>
      <c r="H224" s="19" t="s">
        <v>231</v>
      </c>
      <c r="I224" s="29">
        <v>168</v>
      </c>
      <c r="J224" s="29" t="s">
        <v>14</v>
      </c>
      <c r="K224" s="30">
        <v>89066666</v>
      </c>
      <c r="L224" s="20">
        <v>0</v>
      </c>
      <c r="M224" s="19">
        <v>0</v>
      </c>
      <c r="N224" s="31">
        <v>44743</v>
      </c>
      <c r="O224" s="31">
        <v>44910</v>
      </c>
      <c r="P224" s="22">
        <v>0.54</v>
      </c>
      <c r="Q224" s="22">
        <v>0.37</v>
      </c>
      <c r="R224" s="31"/>
    </row>
    <row r="225" spans="1:18" s="6" customFormat="1" ht="36.75" customHeight="1" thickBot="1" x14ac:dyDescent="0.3">
      <c r="A225" s="17" t="s">
        <v>974</v>
      </c>
      <c r="B225" s="17">
        <v>44747</v>
      </c>
      <c r="C225" s="65" t="s">
        <v>975</v>
      </c>
      <c r="D225" s="19" t="s">
        <v>20</v>
      </c>
      <c r="E225" s="51" t="s">
        <v>41</v>
      </c>
      <c r="F225" s="29" t="s">
        <v>633</v>
      </c>
      <c r="G225" s="29"/>
      <c r="H225" s="19" t="s">
        <v>487</v>
      </c>
      <c r="I225" s="29">
        <v>123</v>
      </c>
      <c r="J225" s="29" t="s">
        <v>22</v>
      </c>
      <c r="K225" s="30">
        <v>95591944</v>
      </c>
      <c r="L225" s="20">
        <v>0</v>
      </c>
      <c r="M225" s="19">
        <v>0</v>
      </c>
      <c r="N225" s="31">
        <v>44747</v>
      </c>
      <c r="O225" s="31">
        <v>44869</v>
      </c>
      <c r="P225" s="22">
        <v>0.71311475409836067</v>
      </c>
      <c r="Q225" s="22">
        <v>0</v>
      </c>
      <c r="R225" s="31"/>
    </row>
    <row r="226" spans="1:18" s="6" customFormat="1" ht="36.75" customHeight="1" thickBot="1" x14ac:dyDescent="0.3">
      <c r="A226" s="17" t="s">
        <v>976</v>
      </c>
      <c r="B226" s="17">
        <v>44750</v>
      </c>
      <c r="C226" s="65" t="s">
        <v>977</v>
      </c>
      <c r="D226" s="29" t="s">
        <v>40</v>
      </c>
      <c r="E226" s="51" t="s">
        <v>108</v>
      </c>
      <c r="F226" s="29" t="s">
        <v>931</v>
      </c>
      <c r="G226" s="29"/>
      <c r="H226" s="19" t="s">
        <v>967</v>
      </c>
      <c r="I226" s="29">
        <v>168</v>
      </c>
      <c r="J226" s="29" t="s">
        <v>22</v>
      </c>
      <c r="K226" s="30">
        <v>342478320</v>
      </c>
      <c r="L226" s="20">
        <v>0</v>
      </c>
      <c r="M226" s="19">
        <v>0</v>
      </c>
      <c r="N226" s="31">
        <v>44762</v>
      </c>
      <c r="O226" s="31">
        <v>44926</v>
      </c>
      <c r="P226" s="22">
        <v>0.12</v>
      </c>
      <c r="Q226" s="22">
        <v>0</v>
      </c>
      <c r="R226" s="31"/>
    </row>
    <row r="227" spans="1:18" s="6" customFormat="1" ht="36.75" customHeight="1" thickBot="1" x14ac:dyDescent="0.3">
      <c r="A227" s="17" t="s">
        <v>978</v>
      </c>
      <c r="B227" s="17">
        <v>44754</v>
      </c>
      <c r="C227" s="65" t="s">
        <v>979</v>
      </c>
      <c r="D227" s="19" t="s">
        <v>20</v>
      </c>
      <c r="E227" s="51" t="s">
        <v>41</v>
      </c>
      <c r="F227" s="29" t="s">
        <v>980</v>
      </c>
      <c r="G227" s="29"/>
      <c r="H227" s="19" t="s">
        <v>981</v>
      </c>
      <c r="I227" s="29">
        <v>156</v>
      </c>
      <c r="J227" s="29" t="s">
        <v>22</v>
      </c>
      <c r="K227" s="30">
        <v>950000000</v>
      </c>
      <c r="L227" s="20">
        <v>0</v>
      </c>
      <c r="M227" s="19">
        <v>0</v>
      </c>
      <c r="N227" s="31">
        <v>44755</v>
      </c>
      <c r="O227" s="31">
        <v>44910</v>
      </c>
      <c r="P227" s="22">
        <v>0.52</v>
      </c>
      <c r="Q227" s="22">
        <v>0.5</v>
      </c>
      <c r="R227" s="31"/>
    </row>
    <row r="228" spans="1:18" s="6" customFormat="1" ht="36.75" customHeight="1" thickBot="1" x14ac:dyDescent="0.3">
      <c r="A228" s="28" t="s">
        <v>982</v>
      </c>
      <c r="B228" s="17">
        <v>44750</v>
      </c>
      <c r="C228" s="65" t="s">
        <v>983</v>
      </c>
      <c r="D228" s="19" t="s">
        <v>20</v>
      </c>
      <c r="E228" s="51" t="s">
        <v>41</v>
      </c>
      <c r="F228" s="29" t="s">
        <v>984</v>
      </c>
      <c r="G228" s="29"/>
      <c r="H228" s="19" t="s">
        <v>985</v>
      </c>
      <c r="I228" s="29">
        <v>30</v>
      </c>
      <c r="J228" s="29" t="s">
        <v>22</v>
      </c>
      <c r="K228" s="30">
        <v>27366760</v>
      </c>
      <c r="L228" s="20">
        <v>0</v>
      </c>
      <c r="M228" s="19">
        <v>0</v>
      </c>
      <c r="N228" s="31">
        <v>44761</v>
      </c>
      <c r="O228" s="31">
        <v>44790</v>
      </c>
      <c r="P228" s="22">
        <v>1</v>
      </c>
      <c r="Q228" s="22">
        <v>1</v>
      </c>
      <c r="R228" s="31"/>
    </row>
    <row r="229" spans="1:18" s="6" customFormat="1" ht="36.75" customHeight="1" thickBot="1" x14ac:dyDescent="0.3">
      <c r="A229" s="17" t="s">
        <v>986</v>
      </c>
      <c r="B229" s="17">
        <v>44756</v>
      </c>
      <c r="C229" s="65" t="s">
        <v>987</v>
      </c>
      <c r="D229" s="29" t="s">
        <v>40</v>
      </c>
      <c r="E229" s="51" t="s">
        <v>108</v>
      </c>
      <c r="F229" s="29" t="s">
        <v>927</v>
      </c>
      <c r="G229" s="29"/>
      <c r="H229" s="19" t="s">
        <v>988</v>
      </c>
      <c r="I229" s="29">
        <v>165</v>
      </c>
      <c r="J229" s="29" t="s">
        <v>22</v>
      </c>
      <c r="K229" s="30">
        <v>207765159</v>
      </c>
      <c r="L229" s="20">
        <v>0</v>
      </c>
      <c r="M229" s="19">
        <v>0</v>
      </c>
      <c r="N229" s="31">
        <v>44757</v>
      </c>
      <c r="O229" s="31">
        <v>44926</v>
      </c>
      <c r="P229" s="22">
        <v>0.04</v>
      </c>
      <c r="Q229" s="22">
        <v>0</v>
      </c>
      <c r="R229" s="31"/>
    </row>
    <row r="230" spans="1:18" s="6" customFormat="1" ht="36.75" customHeight="1" thickBot="1" x14ac:dyDescent="0.3">
      <c r="A230" s="17" t="s">
        <v>989</v>
      </c>
      <c r="B230" s="17">
        <v>44757</v>
      </c>
      <c r="C230" s="65" t="s">
        <v>990</v>
      </c>
      <c r="D230" s="29" t="s">
        <v>116</v>
      </c>
      <c r="E230" s="51" t="s">
        <v>41</v>
      </c>
      <c r="F230" s="29" t="s">
        <v>991</v>
      </c>
      <c r="G230" s="29"/>
      <c r="H230" s="19" t="s">
        <v>992</v>
      </c>
      <c r="I230" s="29">
        <v>60</v>
      </c>
      <c r="J230" s="29" t="s">
        <v>22</v>
      </c>
      <c r="K230" s="30">
        <v>27909339</v>
      </c>
      <c r="L230" s="20">
        <v>0</v>
      </c>
      <c r="M230" s="19">
        <v>0</v>
      </c>
      <c r="N230" s="31">
        <v>44755</v>
      </c>
      <c r="O230" s="31">
        <v>44816</v>
      </c>
      <c r="P230" s="22">
        <v>0.65</v>
      </c>
      <c r="Q230" s="22">
        <v>0</v>
      </c>
      <c r="R230" s="31"/>
    </row>
    <row r="231" spans="1:18" s="6" customFormat="1" ht="36.75" customHeight="1" thickBot="1" x14ac:dyDescent="0.3">
      <c r="A231" s="17" t="s">
        <v>993</v>
      </c>
      <c r="B231" s="17">
        <v>44754</v>
      </c>
      <c r="C231" s="65" t="s">
        <v>994</v>
      </c>
      <c r="D231" s="29" t="s">
        <v>116</v>
      </c>
      <c r="E231" s="51" t="s">
        <v>41</v>
      </c>
      <c r="F231" s="29" t="s">
        <v>995</v>
      </c>
      <c r="G231" s="29"/>
      <c r="H231" s="19" t="s">
        <v>893</v>
      </c>
      <c r="I231" s="29">
        <v>60</v>
      </c>
      <c r="J231" s="29" t="s">
        <v>22</v>
      </c>
      <c r="K231" s="30">
        <v>97624065</v>
      </c>
      <c r="L231" s="20">
        <v>0</v>
      </c>
      <c r="M231" s="19">
        <v>0</v>
      </c>
      <c r="N231" s="31">
        <v>44755</v>
      </c>
      <c r="O231" s="31">
        <v>44816</v>
      </c>
      <c r="P231" s="22">
        <v>0.8</v>
      </c>
      <c r="Q231" s="22">
        <v>0</v>
      </c>
      <c r="R231" s="31"/>
    </row>
    <row r="232" spans="1:18" s="6" customFormat="1" ht="36.75" customHeight="1" thickBot="1" x14ac:dyDescent="0.3">
      <c r="A232" s="17" t="s">
        <v>996</v>
      </c>
      <c r="B232" s="17">
        <v>44757</v>
      </c>
      <c r="C232" s="65" t="s">
        <v>997</v>
      </c>
      <c r="D232" s="29" t="s">
        <v>116</v>
      </c>
      <c r="E232" s="51" t="s">
        <v>41</v>
      </c>
      <c r="F232" s="29" t="s">
        <v>998</v>
      </c>
      <c r="G232" s="29"/>
      <c r="H232" s="19" t="s">
        <v>999</v>
      </c>
      <c r="I232" s="29">
        <v>167</v>
      </c>
      <c r="J232" s="29" t="s">
        <v>22</v>
      </c>
      <c r="K232" s="30">
        <v>52506781</v>
      </c>
      <c r="L232" s="20">
        <v>0</v>
      </c>
      <c r="M232" s="19">
        <v>0</v>
      </c>
      <c r="N232" s="31">
        <v>44756</v>
      </c>
      <c r="O232" s="31">
        <v>44926</v>
      </c>
      <c r="P232" s="22">
        <v>0.5</v>
      </c>
      <c r="Q232" s="22">
        <v>0.02</v>
      </c>
      <c r="R232" s="31"/>
    </row>
    <row r="233" spans="1:18" s="6" customFormat="1" ht="36.75" customHeight="1" thickBot="1" x14ac:dyDescent="0.3">
      <c r="A233" s="28" t="s">
        <v>1000</v>
      </c>
      <c r="B233" s="17">
        <v>44757</v>
      </c>
      <c r="C233" s="65" t="s">
        <v>1001</v>
      </c>
      <c r="D233" s="29" t="s">
        <v>116</v>
      </c>
      <c r="E233" s="51" t="s">
        <v>41</v>
      </c>
      <c r="F233" s="29" t="s">
        <v>1002</v>
      </c>
      <c r="G233" s="29"/>
      <c r="H233" s="19" t="s">
        <v>1003</v>
      </c>
      <c r="I233" s="29">
        <v>30</v>
      </c>
      <c r="J233" s="29" t="s">
        <v>22</v>
      </c>
      <c r="K233" s="30">
        <v>20778210</v>
      </c>
      <c r="L233" s="20">
        <v>0</v>
      </c>
      <c r="M233" s="19">
        <v>0</v>
      </c>
      <c r="N233" s="31">
        <v>44756</v>
      </c>
      <c r="O233" s="31">
        <v>44786</v>
      </c>
      <c r="P233" s="22">
        <v>0.1</v>
      </c>
      <c r="Q233" s="22">
        <v>0</v>
      </c>
      <c r="R233" s="31"/>
    </row>
    <row r="234" spans="1:18" s="6" customFormat="1" ht="36.75" customHeight="1" thickBot="1" x14ac:dyDescent="0.3">
      <c r="A234" s="28" t="s">
        <v>1004</v>
      </c>
      <c r="B234" s="17">
        <v>44764</v>
      </c>
      <c r="C234" s="65" t="s">
        <v>1005</v>
      </c>
      <c r="D234" s="29" t="s">
        <v>40</v>
      </c>
      <c r="E234" s="51" t="s">
        <v>41</v>
      </c>
      <c r="F234" s="29" t="s">
        <v>1006</v>
      </c>
      <c r="G234" s="29"/>
      <c r="H234" s="19" t="s">
        <v>874</v>
      </c>
      <c r="I234" s="29">
        <v>365</v>
      </c>
      <c r="J234" s="29" t="s">
        <v>22</v>
      </c>
      <c r="K234" s="30">
        <v>0</v>
      </c>
      <c r="L234" s="20">
        <v>0</v>
      </c>
      <c r="M234" s="19">
        <v>0</v>
      </c>
      <c r="N234" s="31">
        <v>44762</v>
      </c>
      <c r="O234" s="31">
        <v>45126</v>
      </c>
      <c r="P234" s="22">
        <v>0</v>
      </c>
      <c r="Q234" s="22">
        <v>0</v>
      </c>
      <c r="R234" s="31"/>
    </row>
    <row r="235" spans="1:18" s="6" customFormat="1" ht="36.75" customHeight="1" thickBot="1" x14ac:dyDescent="0.3">
      <c r="A235" s="17" t="s">
        <v>1007</v>
      </c>
      <c r="B235" s="17">
        <v>44761</v>
      </c>
      <c r="C235" s="65" t="s">
        <v>1008</v>
      </c>
      <c r="D235" s="19" t="s">
        <v>20</v>
      </c>
      <c r="E235" s="51" t="s">
        <v>41</v>
      </c>
      <c r="F235" s="29" t="s">
        <v>1009</v>
      </c>
      <c r="G235" s="29"/>
      <c r="H235" s="19" t="s">
        <v>656</v>
      </c>
      <c r="I235" s="29">
        <v>167</v>
      </c>
      <c r="J235" s="29" t="s">
        <v>14</v>
      </c>
      <c r="K235" s="30">
        <v>54666662</v>
      </c>
      <c r="L235" s="20">
        <v>0</v>
      </c>
      <c r="M235" s="19">
        <v>0</v>
      </c>
      <c r="N235" s="31">
        <v>44764</v>
      </c>
      <c r="O235" s="31">
        <v>44926</v>
      </c>
      <c r="P235" s="22">
        <v>0.43209876543209874</v>
      </c>
      <c r="Q235" s="22">
        <v>0</v>
      </c>
      <c r="R235" s="31"/>
    </row>
    <row r="236" spans="1:18" s="6" customFormat="1" ht="36.75" customHeight="1" thickBot="1" x14ac:dyDescent="0.3">
      <c r="A236" s="17" t="s">
        <v>1010</v>
      </c>
      <c r="B236" s="17">
        <v>44761</v>
      </c>
      <c r="C236" s="65" t="s">
        <v>776</v>
      </c>
      <c r="D236" s="19" t="s">
        <v>20</v>
      </c>
      <c r="E236" s="51" t="s">
        <v>41</v>
      </c>
      <c r="F236" s="29" t="s">
        <v>1011</v>
      </c>
      <c r="G236" s="29"/>
      <c r="H236" s="19" t="s">
        <v>1012</v>
      </c>
      <c r="I236" s="29">
        <v>166</v>
      </c>
      <c r="J236" s="29" t="s">
        <v>22</v>
      </c>
      <c r="K236" s="30">
        <v>19200000</v>
      </c>
      <c r="L236" s="20">
        <v>0</v>
      </c>
      <c r="M236" s="19">
        <v>0</v>
      </c>
      <c r="N236" s="31">
        <v>44763</v>
      </c>
      <c r="O236" s="31">
        <v>44926</v>
      </c>
      <c r="P236" s="22">
        <v>0.25</v>
      </c>
      <c r="Q236" s="22">
        <v>0</v>
      </c>
      <c r="R236" s="31"/>
    </row>
    <row r="237" spans="1:18" s="6" customFormat="1" ht="36.75" customHeight="1" thickBot="1" x14ac:dyDescent="0.3">
      <c r="A237" s="17" t="s">
        <v>1013</v>
      </c>
      <c r="B237" s="17">
        <v>44761</v>
      </c>
      <c r="C237" s="65" t="s">
        <v>1014</v>
      </c>
      <c r="D237" s="19" t="s">
        <v>20</v>
      </c>
      <c r="E237" s="51" t="s">
        <v>41</v>
      </c>
      <c r="F237" s="29" t="s">
        <v>1015</v>
      </c>
      <c r="G237" s="29"/>
      <c r="H237" s="19" t="s">
        <v>1012</v>
      </c>
      <c r="I237" s="29">
        <v>166</v>
      </c>
      <c r="J237" s="29" t="s">
        <v>22</v>
      </c>
      <c r="K237" s="30">
        <v>19200000</v>
      </c>
      <c r="L237" s="20">
        <v>0</v>
      </c>
      <c r="M237" s="19">
        <v>0</v>
      </c>
      <c r="N237" s="31">
        <v>44763</v>
      </c>
      <c r="O237" s="31">
        <v>44926</v>
      </c>
      <c r="P237" s="22">
        <v>0.23</v>
      </c>
      <c r="Q237" s="22">
        <v>0</v>
      </c>
      <c r="R237" s="31"/>
    </row>
    <row r="238" spans="1:18" s="6" customFormat="1" ht="36.75" customHeight="1" thickBot="1" x14ac:dyDescent="0.3">
      <c r="A238" s="17" t="s">
        <v>1016</v>
      </c>
      <c r="B238" s="17">
        <v>44764</v>
      </c>
      <c r="C238" s="65" t="s">
        <v>1017</v>
      </c>
      <c r="D238" s="19" t="s">
        <v>20</v>
      </c>
      <c r="E238" s="51" t="s">
        <v>41</v>
      </c>
      <c r="F238" s="29" t="s">
        <v>1018</v>
      </c>
      <c r="G238" s="29"/>
      <c r="H238" s="19" t="s">
        <v>231</v>
      </c>
      <c r="I238" s="29">
        <v>166</v>
      </c>
      <c r="J238" s="29" t="s">
        <v>14</v>
      </c>
      <c r="K238" s="30">
        <v>78933329</v>
      </c>
      <c r="L238" s="20">
        <v>0</v>
      </c>
      <c r="M238" s="19">
        <v>0</v>
      </c>
      <c r="N238" s="31">
        <v>44767</v>
      </c>
      <c r="O238" s="31">
        <v>44910</v>
      </c>
      <c r="P238" s="22">
        <v>0.47</v>
      </c>
      <c r="Q238" s="22">
        <v>0</v>
      </c>
      <c r="R238" s="31"/>
    </row>
    <row r="239" spans="1:18" s="6" customFormat="1" ht="36.75" customHeight="1" thickBot="1" x14ac:dyDescent="0.3">
      <c r="A239" s="17" t="s">
        <v>1019</v>
      </c>
      <c r="B239" s="17">
        <v>44764</v>
      </c>
      <c r="C239" s="65" t="s">
        <v>1020</v>
      </c>
      <c r="D239" s="19" t="s">
        <v>20</v>
      </c>
      <c r="E239" s="51" t="s">
        <v>41</v>
      </c>
      <c r="F239" s="29" t="s">
        <v>1021</v>
      </c>
      <c r="G239" s="29"/>
      <c r="H239" s="19" t="s">
        <v>231</v>
      </c>
      <c r="I239" s="29">
        <v>147</v>
      </c>
      <c r="J239" s="29" t="s">
        <v>14</v>
      </c>
      <c r="K239" s="30">
        <v>65434166</v>
      </c>
      <c r="L239" s="20">
        <v>0</v>
      </c>
      <c r="M239" s="19">
        <v>0</v>
      </c>
      <c r="N239" s="31">
        <v>44764</v>
      </c>
      <c r="O239" s="31">
        <v>44910</v>
      </c>
      <c r="P239" s="22">
        <v>0.47</v>
      </c>
      <c r="Q239" s="22">
        <v>0.26</v>
      </c>
      <c r="R239" s="31"/>
    </row>
    <row r="240" spans="1:18" s="6" customFormat="1" ht="36.75" customHeight="1" thickBot="1" x14ac:dyDescent="0.3">
      <c r="A240" s="17" t="s">
        <v>1022</v>
      </c>
      <c r="B240" s="17">
        <v>44764</v>
      </c>
      <c r="C240" s="65" t="s">
        <v>1023</v>
      </c>
      <c r="D240" s="19" t="s">
        <v>20</v>
      </c>
      <c r="E240" s="51" t="s">
        <v>41</v>
      </c>
      <c r="F240" s="29" t="s">
        <v>1024</v>
      </c>
      <c r="G240" s="29"/>
      <c r="H240" s="19" t="s">
        <v>1012</v>
      </c>
      <c r="I240" s="29">
        <v>160</v>
      </c>
      <c r="J240" s="29" t="s">
        <v>22</v>
      </c>
      <c r="K240" s="30">
        <v>19200000</v>
      </c>
      <c r="L240" s="20">
        <v>0</v>
      </c>
      <c r="M240" s="19">
        <v>0</v>
      </c>
      <c r="N240" s="31">
        <v>44767</v>
      </c>
      <c r="O240" s="31">
        <v>44926</v>
      </c>
      <c r="P240" s="22">
        <v>0.23</v>
      </c>
      <c r="Q240" s="22">
        <v>0</v>
      </c>
      <c r="R240" s="31"/>
    </row>
    <row r="241" spans="1:18" s="6" customFormat="1" ht="36.75" customHeight="1" thickBot="1" x14ac:dyDescent="0.3">
      <c r="A241" s="17" t="s">
        <v>1025</v>
      </c>
      <c r="B241" s="17">
        <v>44768</v>
      </c>
      <c r="C241" s="65" t="s">
        <v>1026</v>
      </c>
      <c r="D241" s="19" t="s">
        <v>20</v>
      </c>
      <c r="E241" s="51" t="s">
        <v>41</v>
      </c>
      <c r="F241" s="29" t="s">
        <v>1027</v>
      </c>
      <c r="G241" s="29"/>
      <c r="H241" s="19" t="s">
        <v>231</v>
      </c>
      <c r="I241" s="29">
        <v>142</v>
      </c>
      <c r="J241" s="29" t="s">
        <v>14</v>
      </c>
      <c r="K241" s="30">
        <v>77333325</v>
      </c>
      <c r="L241" s="20">
        <v>0</v>
      </c>
      <c r="M241" s="19">
        <v>0</v>
      </c>
      <c r="N241" s="31">
        <v>44770</v>
      </c>
      <c r="O241" s="31">
        <v>44910</v>
      </c>
      <c r="P241" s="22">
        <v>0.46</v>
      </c>
      <c r="Q241" s="22">
        <v>0.24</v>
      </c>
      <c r="R241" s="31"/>
    </row>
    <row r="242" spans="1:18" s="6" customFormat="1" ht="36.75" customHeight="1" thickBot="1" x14ac:dyDescent="0.3">
      <c r="A242" s="17" t="s">
        <v>1271</v>
      </c>
      <c r="B242" s="17">
        <v>44774</v>
      </c>
      <c r="C242" s="65" t="s">
        <v>1306</v>
      </c>
      <c r="D242" s="19" t="s">
        <v>20</v>
      </c>
      <c r="E242" s="51" t="s">
        <v>41</v>
      </c>
      <c r="F242" s="29" t="s">
        <v>1339</v>
      </c>
      <c r="G242" s="29"/>
      <c r="H242" s="19" t="s">
        <v>773</v>
      </c>
      <c r="I242" s="29">
        <v>133</v>
      </c>
      <c r="J242" s="29" t="s">
        <v>22</v>
      </c>
      <c r="K242" s="30">
        <v>183938292</v>
      </c>
      <c r="L242" s="20">
        <v>0</v>
      </c>
      <c r="M242" s="19">
        <v>0</v>
      </c>
      <c r="N242" s="31">
        <v>44777</v>
      </c>
      <c r="O242" s="31">
        <v>44910</v>
      </c>
      <c r="P242" s="22">
        <v>0.45</v>
      </c>
      <c r="Q242" s="22">
        <v>0</v>
      </c>
      <c r="R242" s="31"/>
    </row>
    <row r="243" spans="1:18" s="6" customFormat="1" ht="36.75" customHeight="1" thickBot="1" x14ac:dyDescent="0.3">
      <c r="A243" s="17" t="s">
        <v>1272</v>
      </c>
      <c r="B243" s="17">
        <v>44774</v>
      </c>
      <c r="C243" s="65" t="s">
        <v>1307</v>
      </c>
      <c r="D243" s="19" t="s">
        <v>20</v>
      </c>
      <c r="E243" s="51" t="s">
        <v>41</v>
      </c>
      <c r="F243" s="29" t="s">
        <v>1339</v>
      </c>
      <c r="G243" s="29"/>
      <c r="H243" s="19" t="s">
        <v>1376</v>
      </c>
      <c r="I243" s="29">
        <v>133</v>
      </c>
      <c r="J243" s="29" t="s">
        <v>22</v>
      </c>
      <c r="K243" s="30">
        <v>95247600</v>
      </c>
      <c r="L243" s="20">
        <v>0</v>
      </c>
      <c r="M243" s="19">
        <v>0</v>
      </c>
      <c r="N243" s="31">
        <v>44777</v>
      </c>
      <c r="O243" s="31">
        <v>44910</v>
      </c>
      <c r="P243" s="22">
        <v>0</v>
      </c>
      <c r="Q243" s="22">
        <v>0</v>
      </c>
      <c r="R243" s="31"/>
    </row>
    <row r="244" spans="1:18" s="6" customFormat="1" ht="36.75" customHeight="1" thickBot="1" x14ac:dyDescent="0.3">
      <c r="A244" s="28" t="s">
        <v>1273</v>
      </c>
      <c r="B244" s="17">
        <v>44778</v>
      </c>
      <c r="C244" s="65" t="s">
        <v>1308</v>
      </c>
      <c r="D244" s="29" t="s">
        <v>116</v>
      </c>
      <c r="E244" s="51" t="s">
        <v>108</v>
      </c>
      <c r="F244" s="29" t="s">
        <v>1340</v>
      </c>
      <c r="G244" s="29"/>
      <c r="H244" s="19" t="s">
        <v>196</v>
      </c>
      <c r="I244" s="29">
        <v>148</v>
      </c>
      <c r="J244" s="29" t="s">
        <v>22</v>
      </c>
      <c r="K244" s="30">
        <v>59800000</v>
      </c>
      <c r="L244" s="20">
        <v>0</v>
      </c>
      <c r="M244" s="19">
        <v>0</v>
      </c>
      <c r="N244" s="31">
        <v>44778</v>
      </c>
      <c r="O244" s="31">
        <v>44926</v>
      </c>
      <c r="P244" s="22">
        <v>0</v>
      </c>
      <c r="Q244" s="22">
        <v>0</v>
      </c>
      <c r="R244" s="31"/>
    </row>
    <row r="245" spans="1:18" s="6" customFormat="1" ht="36.75" customHeight="1" thickBot="1" x14ac:dyDescent="0.3">
      <c r="A245" s="28" t="s">
        <v>1274</v>
      </c>
      <c r="B245" s="17">
        <v>44775</v>
      </c>
      <c r="C245" s="65" t="s">
        <v>1309</v>
      </c>
      <c r="D245" s="19" t="s">
        <v>20</v>
      </c>
      <c r="E245" s="51" t="s">
        <v>41</v>
      </c>
      <c r="F245" s="29" t="s">
        <v>1341</v>
      </c>
      <c r="G245" s="29"/>
      <c r="H245" s="19" t="s">
        <v>742</v>
      </c>
      <c r="I245" s="29">
        <v>148</v>
      </c>
      <c r="J245" s="29" t="s">
        <v>22</v>
      </c>
      <c r="K245" s="30">
        <v>15109936593</v>
      </c>
      <c r="L245" s="20">
        <v>0</v>
      </c>
      <c r="M245" s="19">
        <v>0</v>
      </c>
      <c r="N245" s="31">
        <v>44782</v>
      </c>
      <c r="O245" s="31">
        <v>44926</v>
      </c>
      <c r="P245" s="22">
        <v>0.15</v>
      </c>
      <c r="Q245" s="22">
        <v>0</v>
      </c>
      <c r="R245" s="31"/>
    </row>
    <row r="246" spans="1:18" s="6" customFormat="1" ht="36.75" customHeight="1" thickBot="1" x14ac:dyDescent="0.3">
      <c r="A246" s="17" t="s">
        <v>1275</v>
      </c>
      <c r="B246" s="17">
        <v>44776</v>
      </c>
      <c r="C246" s="65" t="s">
        <v>1310</v>
      </c>
      <c r="D246" s="19" t="s">
        <v>20</v>
      </c>
      <c r="E246" s="51" t="s">
        <v>41</v>
      </c>
      <c r="F246" s="29" t="s">
        <v>1342</v>
      </c>
      <c r="G246" s="29"/>
      <c r="H246" s="19" t="s">
        <v>665</v>
      </c>
      <c r="I246" s="29">
        <v>149</v>
      </c>
      <c r="J246" s="29" t="s">
        <v>22</v>
      </c>
      <c r="K246" s="30">
        <v>10000000</v>
      </c>
      <c r="L246" s="20">
        <v>0</v>
      </c>
      <c r="M246" s="19">
        <v>0</v>
      </c>
      <c r="N246" s="31">
        <v>44777</v>
      </c>
      <c r="O246" s="31">
        <v>44926</v>
      </c>
      <c r="P246" s="22">
        <v>0.38</v>
      </c>
      <c r="Q246" s="22">
        <v>0.2</v>
      </c>
      <c r="R246" s="31"/>
    </row>
    <row r="247" spans="1:18" s="6" customFormat="1" ht="36.75" customHeight="1" thickBot="1" x14ac:dyDescent="0.3">
      <c r="A247" s="17" t="s">
        <v>1276</v>
      </c>
      <c r="B247" s="17">
        <v>44776</v>
      </c>
      <c r="C247" s="65" t="s">
        <v>1311</v>
      </c>
      <c r="D247" s="29" t="s">
        <v>40</v>
      </c>
      <c r="E247" s="49" t="s">
        <v>188</v>
      </c>
      <c r="F247" s="29" t="s">
        <v>1343</v>
      </c>
      <c r="G247" s="29"/>
      <c r="H247" s="19" t="s">
        <v>855</v>
      </c>
      <c r="I247" s="29">
        <v>132</v>
      </c>
      <c r="J247" s="29" t="s">
        <v>22</v>
      </c>
      <c r="K247" s="30">
        <v>684000000</v>
      </c>
      <c r="L247" s="20">
        <v>0</v>
      </c>
      <c r="M247" s="19">
        <v>0</v>
      </c>
      <c r="N247" s="31">
        <v>44778</v>
      </c>
      <c r="O247" s="31">
        <v>44910</v>
      </c>
      <c r="P247" s="22">
        <v>0.41</v>
      </c>
      <c r="Q247" s="22">
        <v>0</v>
      </c>
      <c r="R247" s="31"/>
    </row>
    <row r="248" spans="1:18" s="6" customFormat="1" ht="36.75" customHeight="1" thickBot="1" x14ac:dyDescent="0.3">
      <c r="A248" s="17" t="s">
        <v>1277</v>
      </c>
      <c r="B248" s="17">
        <v>44777</v>
      </c>
      <c r="C248" s="65" t="s">
        <v>1312</v>
      </c>
      <c r="D248" s="19" t="s">
        <v>20</v>
      </c>
      <c r="E248" s="51" t="s">
        <v>41</v>
      </c>
      <c r="F248" s="29" t="s">
        <v>1344</v>
      </c>
      <c r="G248" s="29"/>
      <c r="H248" s="19" t="s">
        <v>1369</v>
      </c>
      <c r="I248" s="29">
        <v>149</v>
      </c>
      <c r="J248" s="29" t="s">
        <v>22</v>
      </c>
      <c r="K248" s="30">
        <v>42500000</v>
      </c>
      <c r="L248" s="20">
        <v>0</v>
      </c>
      <c r="M248" s="19">
        <v>0</v>
      </c>
      <c r="N248" s="31">
        <v>44777</v>
      </c>
      <c r="O248" s="31">
        <v>44926</v>
      </c>
      <c r="P248" s="22">
        <v>0.3825503355704698</v>
      </c>
      <c r="Q248" s="22">
        <v>0</v>
      </c>
      <c r="R248" s="31"/>
    </row>
    <row r="249" spans="1:18" s="6" customFormat="1" ht="36.75" customHeight="1" thickBot="1" x14ac:dyDescent="0.3">
      <c r="A249" s="17" t="s">
        <v>1278</v>
      </c>
      <c r="B249" s="17">
        <v>44792</v>
      </c>
      <c r="C249" s="65" t="s">
        <v>1313</v>
      </c>
      <c r="D249" s="19" t="s">
        <v>20</v>
      </c>
      <c r="E249" s="51" t="s">
        <v>41</v>
      </c>
      <c r="F249" s="29" t="s">
        <v>1345</v>
      </c>
      <c r="G249" s="29"/>
      <c r="H249" s="19" t="s">
        <v>475</v>
      </c>
      <c r="I249" s="29">
        <v>131</v>
      </c>
      <c r="J249" s="29" t="s">
        <v>22</v>
      </c>
      <c r="K249" s="30">
        <v>22400000</v>
      </c>
      <c r="L249" s="20">
        <v>0</v>
      </c>
      <c r="M249" s="19">
        <v>0</v>
      </c>
      <c r="N249" s="31">
        <v>44795</v>
      </c>
      <c r="O249" s="31">
        <v>44926</v>
      </c>
      <c r="P249" s="22">
        <v>7.0000000000000007E-2</v>
      </c>
      <c r="Q249" s="22">
        <v>0</v>
      </c>
      <c r="R249" s="31"/>
    </row>
    <row r="250" spans="1:18" s="6" customFormat="1" ht="36.75" customHeight="1" thickBot="1" x14ac:dyDescent="0.3">
      <c r="A250" s="17" t="s">
        <v>1279</v>
      </c>
      <c r="B250" s="17">
        <v>44781</v>
      </c>
      <c r="C250" s="65" t="s">
        <v>1314</v>
      </c>
      <c r="D250" s="19" t="s">
        <v>67</v>
      </c>
      <c r="E250" s="51" t="s">
        <v>147</v>
      </c>
      <c r="F250" s="29" t="s">
        <v>1346</v>
      </c>
      <c r="G250" s="29" t="s">
        <v>1350</v>
      </c>
      <c r="H250" s="19"/>
      <c r="I250" s="29">
        <v>145</v>
      </c>
      <c r="J250" s="29" t="s">
        <v>22</v>
      </c>
      <c r="K250" s="30">
        <v>1466363343</v>
      </c>
      <c r="L250" s="20">
        <v>0</v>
      </c>
      <c r="M250" s="19">
        <v>0</v>
      </c>
      <c r="N250" s="31">
        <v>44782</v>
      </c>
      <c r="O250" s="31">
        <v>44926</v>
      </c>
      <c r="P250" s="22">
        <v>0</v>
      </c>
      <c r="Q250" s="22">
        <v>0</v>
      </c>
      <c r="R250" s="31"/>
    </row>
    <row r="251" spans="1:18" s="6" customFormat="1" ht="36.75" customHeight="1" thickBot="1" x14ac:dyDescent="0.3">
      <c r="A251" s="17" t="s">
        <v>1280</v>
      </c>
      <c r="B251" s="17">
        <v>44778</v>
      </c>
      <c r="C251" s="65" t="s">
        <v>1315</v>
      </c>
      <c r="D251" s="19" t="s">
        <v>20</v>
      </c>
      <c r="E251" s="51" t="s">
        <v>41</v>
      </c>
      <c r="F251" s="29" t="s">
        <v>1347</v>
      </c>
      <c r="G251" s="29"/>
      <c r="H251" s="19" t="s">
        <v>610</v>
      </c>
      <c r="I251" s="29">
        <v>145</v>
      </c>
      <c r="J251" s="29" t="s">
        <v>14</v>
      </c>
      <c r="K251" s="30">
        <v>88800000</v>
      </c>
      <c r="L251" s="20">
        <v>0</v>
      </c>
      <c r="M251" s="19">
        <v>0</v>
      </c>
      <c r="N251" s="31">
        <v>44781</v>
      </c>
      <c r="O251" s="31">
        <v>44926</v>
      </c>
      <c r="P251" s="22">
        <v>0.37</v>
      </c>
      <c r="Q251" s="22">
        <v>0.16</v>
      </c>
      <c r="R251" s="31"/>
    </row>
    <row r="252" spans="1:18" s="6" customFormat="1" ht="36.75" customHeight="1" thickBot="1" x14ac:dyDescent="0.3">
      <c r="A252" s="17" t="s">
        <v>1281</v>
      </c>
      <c r="B252" s="17">
        <v>44778</v>
      </c>
      <c r="C252" s="65" t="s">
        <v>1316</v>
      </c>
      <c r="D252" s="19" t="s">
        <v>20</v>
      </c>
      <c r="E252" s="51" t="s">
        <v>41</v>
      </c>
      <c r="F252" s="29" t="s">
        <v>1348</v>
      </c>
      <c r="G252" s="29"/>
      <c r="H252" s="19" t="s">
        <v>610</v>
      </c>
      <c r="I252" s="29">
        <v>145</v>
      </c>
      <c r="J252" s="29" t="s">
        <v>14</v>
      </c>
      <c r="K252" s="30">
        <v>88200000</v>
      </c>
      <c r="L252" s="20">
        <v>0</v>
      </c>
      <c r="M252" s="19">
        <v>0</v>
      </c>
      <c r="N252" s="31">
        <v>44781</v>
      </c>
      <c r="O252" s="31">
        <v>44926</v>
      </c>
      <c r="P252" s="22">
        <v>0.37</v>
      </c>
      <c r="Q252" s="22">
        <v>0.16</v>
      </c>
      <c r="R252" s="31"/>
    </row>
    <row r="253" spans="1:18" s="6" customFormat="1" ht="36.75" customHeight="1" thickBot="1" x14ac:dyDescent="0.3">
      <c r="A253" s="17" t="s">
        <v>1282</v>
      </c>
      <c r="B253" s="17">
        <v>44781</v>
      </c>
      <c r="C253" s="65" t="s">
        <v>1317</v>
      </c>
      <c r="D253" s="19" t="s">
        <v>20</v>
      </c>
      <c r="E253" s="51" t="s">
        <v>41</v>
      </c>
      <c r="F253" s="29" t="s">
        <v>1349</v>
      </c>
      <c r="G253" s="29"/>
      <c r="H253" s="19" t="s">
        <v>610</v>
      </c>
      <c r="I253" s="29">
        <v>129</v>
      </c>
      <c r="J253" s="29" t="s">
        <v>14</v>
      </c>
      <c r="K253" s="30">
        <v>70933324</v>
      </c>
      <c r="L253" s="20">
        <v>0</v>
      </c>
      <c r="M253" s="19">
        <v>0</v>
      </c>
      <c r="N253" s="31">
        <v>44781</v>
      </c>
      <c r="O253" s="31">
        <v>44910</v>
      </c>
      <c r="P253" s="22">
        <v>0.41</v>
      </c>
      <c r="Q253" s="22">
        <v>0.18</v>
      </c>
      <c r="R253" s="31"/>
    </row>
    <row r="254" spans="1:18" s="6" customFormat="1" ht="36.75" customHeight="1" thickBot="1" x14ac:dyDescent="0.3">
      <c r="A254" s="17" t="s">
        <v>1283</v>
      </c>
      <c r="B254" s="17">
        <v>44781</v>
      </c>
      <c r="C254" s="65" t="s">
        <v>1318</v>
      </c>
      <c r="D254" s="19" t="s">
        <v>40</v>
      </c>
      <c r="E254" s="51" t="s">
        <v>108</v>
      </c>
      <c r="F254" s="29" t="s">
        <v>1350</v>
      </c>
      <c r="G254" s="29"/>
      <c r="H254" s="19" t="s">
        <v>1370</v>
      </c>
      <c r="I254" s="29">
        <v>137</v>
      </c>
      <c r="J254" s="29" t="s">
        <v>22</v>
      </c>
      <c r="K254" s="30">
        <v>150410000</v>
      </c>
      <c r="L254" s="20">
        <v>0</v>
      </c>
      <c r="M254" s="19">
        <v>0</v>
      </c>
      <c r="N254" s="31">
        <v>44789</v>
      </c>
      <c r="O254" s="31">
        <v>44926</v>
      </c>
      <c r="P254" s="22">
        <v>0</v>
      </c>
      <c r="Q254" s="22">
        <v>0</v>
      </c>
      <c r="R254" s="31"/>
    </row>
    <row r="255" spans="1:18" s="6" customFormat="1" ht="36.75" customHeight="1" thickBot="1" x14ac:dyDescent="0.3">
      <c r="A255" s="17" t="s">
        <v>1284</v>
      </c>
      <c r="B255" s="17">
        <v>44782</v>
      </c>
      <c r="C255" s="65" t="s">
        <v>1319</v>
      </c>
      <c r="D255" s="19" t="s">
        <v>20</v>
      </c>
      <c r="E255" s="51" t="s">
        <v>41</v>
      </c>
      <c r="F255" s="29" t="s">
        <v>1351</v>
      </c>
      <c r="G255" s="29"/>
      <c r="H255" s="19" t="s">
        <v>475</v>
      </c>
      <c r="I255" s="29">
        <v>143</v>
      </c>
      <c r="J255" s="29" t="s">
        <v>22</v>
      </c>
      <c r="K255" s="30">
        <v>23666666</v>
      </c>
      <c r="L255" s="20">
        <v>0</v>
      </c>
      <c r="M255" s="19">
        <v>0</v>
      </c>
      <c r="N255" s="31">
        <v>44782</v>
      </c>
      <c r="O255" s="31">
        <v>44926</v>
      </c>
      <c r="P255" s="22">
        <v>0.15</v>
      </c>
      <c r="Q255" s="22">
        <v>0</v>
      </c>
      <c r="R255" s="31"/>
    </row>
    <row r="256" spans="1:18" s="6" customFormat="1" ht="36.75" customHeight="1" thickBot="1" x14ac:dyDescent="0.3">
      <c r="A256" s="17" t="s">
        <v>1285</v>
      </c>
      <c r="B256" s="17">
        <v>44782</v>
      </c>
      <c r="C256" s="65" t="s">
        <v>1320</v>
      </c>
      <c r="D256" s="19" t="s">
        <v>20</v>
      </c>
      <c r="E256" s="51" t="s">
        <v>41</v>
      </c>
      <c r="F256" s="29" t="s">
        <v>1352</v>
      </c>
      <c r="G256" s="29"/>
      <c r="H256" s="19" t="s">
        <v>1371</v>
      </c>
      <c r="I256" s="29">
        <v>143</v>
      </c>
      <c r="J256" s="29" t="s">
        <v>22</v>
      </c>
      <c r="K256" s="30">
        <v>33750000</v>
      </c>
      <c r="L256" s="20">
        <v>0</v>
      </c>
      <c r="M256" s="19">
        <v>0</v>
      </c>
      <c r="N256" s="31">
        <v>44782</v>
      </c>
      <c r="O256" s="31">
        <v>44926</v>
      </c>
      <c r="P256" s="22">
        <v>0.3611111111111111</v>
      </c>
      <c r="Q256" s="22">
        <v>0</v>
      </c>
      <c r="R256" s="31"/>
    </row>
    <row r="257" spans="1:18" s="6" customFormat="1" ht="36.75" customHeight="1" thickBot="1" x14ac:dyDescent="0.3">
      <c r="A257" s="17" t="s">
        <v>1286</v>
      </c>
      <c r="B257" s="17">
        <v>44782</v>
      </c>
      <c r="C257" s="65" t="s">
        <v>1321</v>
      </c>
      <c r="D257" s="29" t="s">
        <v>116</v>
      </c>
      <c r="E257" s="51" t="s">
        <v>59</v>
      </c>
      <c r="F257" s="29" t="s">
        <v>1353</v>
      </c>
      <c r="G257" s="29"/>
      <c r="H257" s="19" t="s">
        <v>170</v>
      </c>
      <c r="I257" s="29">
        <v>31</v>
      </c>
      <c r="J257" s="29" t="s">
        <v>22</v>
      </c>
      <c r="K257" s="30">
        <v>10420000</v>
      </c>
      <c r="L257" s="20">
        <v>0</v>
      </c>
      <c r="M257" s="19">
        <v>0</v>
      </c>
      <c r="N257" s="31">
        <v>44791</v>
      </c>
      <c r="O257" s="31">
        <v>44822</v>
      </c>
      <c r="P257" s="22">
        <v>0.5</v>
      </c>
      <c r="Q257" s="22">
        <v>0</v>
      </c>
      <c r="R257" s="31"/>
    </row>
    <row r="258" spans="1:18" s="6" customFormat="1" ht="36.75" customHeight="1" thickBot="1" x14ac:dyDescent="0.3">
      <c r="A258" s="17" t="s">
        <v>1287</v>
      </c>
      <c r="B258" s="17">
        <v>44790</v>
      </c>
      <c r="C258" s="65" t="s">
        <v>1322</v>
      </c>
      <c r="D258" s="29" t="s">
        <v>40</v>
      </c>
      <c r="E258" s="49" t="s">
        <v>188</v>
      </c>
      <c r="F258" s="29" t="s">
        <v>1354</v>
      </c>
      <c r="G258" s="29" t="s">
        <v>1340</v>
      </c>
      <c r="H258" s="19"/>
      <c r="I258" s="29">
        <v>129</v>
      </c>
      <c r="J258" s="29" t="s">
        <v>22</v>
      </c>
      <c r="K258" s="30">
        <v>1204764898</v>
      </c>
      <c r="L258" s="20">
        <v>0</v>
      </c>
      <c r="M258" s="19">
        <v>0</v>
      </c>
      <c r="N258" s="31">
        <v>44797</v>
      </c>
      <c r="O258" s="31">
        <v>44926</v>
      </c>
      <c r="P258" s="22">
        <v>0.04</v>
      </c>
      <c r="Q258" s="22">
        <v>0.03</v>
      </c>
      <c r="R258" s="31"/>
    </row>
    <row r="259" spans="1:18" s="6" customFormat="1" ht="36.75" customHeight="1" thickBot="1" x14ac:dyDescent="0.3">
      <c r="A259" s="17" t="s">
        <v>1288</v>
      </c>
      <c r="B259" s="17">
        <v>44798</v>
      </c>
      <c r="C259" s="65" t="s">
        <v>1323</v>
      </c>
      <c r="D259" s="29" t="s">
        <v>40</v>
      </c>
      <c r="E259" s="51" t="s">
        <v>108</v>
      </c>
      <c r="F259" s="29" t="s">
        <v>1355</v>
      </c>
      <c r="G259" s="29"/>
      <c r="H259" s="19" t="s">
        <v>240</v>
      </c>
      <c r="I259" s="29">
        <v>124</v>
      </c>
      <c r="J259" s="29" t="s">
        <v>22</v>
      </c>
      <c r="K259" s="30">
        <v>493850000</v>
      </c>
      <c r="L259" s="20">
        <v>0</v>
      </c>
      <c r="M259" s="19">
        <v>0</v>
      </c>
      <c r="N259" s="31">
        <v>44802</v>
      </c>
      <c r="O259" s="31">
        <v>44926</v>
      </c>
      <c r="P259" s="22">
        <v>0.24</v>
      </c>
      <c r="Q259" s="22">
        <v>0</v>
      </c>
      <c r="R259" s="31"/>
    </row>
    <row r="260" spans="1:18" s="6" customFormat="1" ht="36.75" customHeight="1" thickBot="1" x14ac:dyDescent="0.3">
      <c r="A260" s="17" t="s">
        <v>1449</v>
      </c>
      <c r="B260" s="17">
        <v>44819</v>
      </c>
      <c r="C260" s="65" t="s">
        <v>1451</v>
      </c>
      <c r="D260" s="19" t="s">
        <v>20</v>
      </c>
      <c r="E260" s="51" t="s">
        <v>41</v>
      </c>
      <c r="F260" s="29" t="s">
        <v>1453</v>
      </c>
      <c r="G260" s="29"/>
      <c r="H260" s="19" t="s">
        <v>1455</v>
      </c>
      <c r="I260" s="29">
        <v>107</v>
      </c>
      <c r="J260" s="29" t="s">
        <v>22</v>
      </c>
      <c r="K260" s="30">
        <v>7533341</v>
      </c>
      <c r="L260" s="20">
        <v>0</v>
      </c>
      <c r="M260" s="19">
        <v>0</v>
      </c>
      <c r="N260" s="31">
        <v>44819</v>
      </c>
      <c r="O260" s="31">
        <v>44926</v>
      </c>
      <c r="P260" s="22">
        <v>0</v>
      </c>
      <c r="Q260" s="22">
        <v>0</v>
      </c>
      <c r="R260" s="31"/>
    </row>
    <row r="261" spans="1:18" s="6" customFormat="1" ht="36.75" customHeight="1" thickBot="1" x14ac:dyDescent="0.3">
      <c r="A261" s="17" t="s">
        <v>1450</v>
      </c>
      <c r="B261" s="17">
        <v>44819</v>
      </c>
      <c r="C261" s="65" t="s">
        <v>1452</v>
      </c>
      <c r="D261" s="19" t="s">
        <v>20</v>
      </c>
      <c r="E261" s="51" t="s">
        <v>41</v>
      </c>
      <c r="F261" s="29" t="s">
        <v>1454</v>
      </c>
      <c r="G261" s="29"/>
      <c r="H261" s="19" t="s">
        <v>1456</v>
      </c>
      <c r="I261" s="29">
        <v>107</v>
      </c>
      <c r="J261" s="29" t="s">
        <v>22</v>
      </c>
      <c r="K261" s="30">
        <v>22600000</v>
      </c>
      <c r="L261" s="20">
        <v>0</v>
      </c>
      <c r="M261" s="19">
        <v>0</v>
      </c>
      <c r="N261" s="31">
        <v>44819</v>
      </c>
      <c r="O261" s="31">
        <v>44926</v>
      </c>
      <c r="P261" s="22">
        <v>0</v>
      </c>
      <c r="Q261" s="22">
        <v>0</v>
      </c>
      <c r="R261" s="31"/>
    </row>
    <row r="262" spans="1:18" s="6" customFormat="1" ht="36.75" customHeight="1" thickBot="1" x14ac:dyDescent="0.3">
      <c r="A262" s="17" t="s">
        <v>1289</v>
      </c>
      <c r="B262" s="17">
        <v>44792</v>
      </c>
      <c r="C262" s="65" t="s">
        <v>1324</v>
      </c>
      <c r="D262" s="19" t="s">
        <v>20</v>
      </c>
      <c r="E262" s="51" t="s">
        <v>41</v>
      </c>
      <c r="F262" s="29" t="s">
        <v>1356</v>
      </c>
      <c r="G262" s="29"/>
      <c r="H262" s="19" t="s">
        <v>475</v>
      </c>
      <c r="I262" s="29">
        <v>134</v>
      </c>
      <c r="J262" s="29" t="s">
        <v>22</v>
      </c>
      <c r="K262" s="30">
        <v>33600000</v>
      </c>
      <c r="L262" s="20">
        <v>0</v>
      </c>
      <c r="M262" s="19">
        <v>0</v>
      </c>
      <c r="N262" s="31">
        <v>44792</v>
      </c>
      <c r="O262" s="31">
        <v>44926</v>
      </c>
      <c r="P262" s="22">
        <v>0</v>
      </c>
      <c r="Q262" s="22">
        <v>0</v>
      </c>
      <c r="R262" s="31"/>
    </row>
    <row r="263" spans="1:18" s="6" customFormat="1" ht="36.75" customHeight="1" thickBot="1" x14ac:dyDescent="0.3">
      <c r="A263" s="17" t="s">
        <v>1290</v>
      </c>
      <c r="B263" s="17">
        <v>44792</v>
      </c>
      <c r="C263" s="65" t="s">
        <v>1325</v>
      </c>
      <c r="D263" s="19" t="s">
        <v>20</v>
      </c>
      <c r="E263" s="51" t="s">
        <v>41</v>
      </c>
      <c r="F263" s="29" t="s">
        <v>1357</v>
      </c>
      <c r="G263" s="29"/>
      <c r="H263" s="19" t="s">
        <v>610</v>
      </c>
      <c r="I263" s="29">
        <v>115</v>
      </c>
      <c r="J263" s="29" t="s">
        <v>14</v>
      </c>
      <c r="K263" s="30">
        <v>53781504</v>
      </c>
      <c r="L263" s="20">
        <v>0</v>
      </c>
      <c r="M263" s="19">
        <v>0</v>
      </c>
      <c r="N263" s="31">
        <v>44795</v>
      </c>
      <c r="O263" s="31">
        <v>44910</v>
      </c>
      <c r="P263" s="22">
        <v>0.33</v>
      </c>
      <c r="Q263" s="22">
        <v>0.08</v>
      </c>
      <c r="R263" s="31"/>
    </row>
    <row r="264" spans="1:18" s="6" customFormat="1" ht="36.75" customHeight="1" thickBot="1" x14ac:dyDescent="0.3">
      <c r="A264" s="17" t="s">
        <v>1291</v>
      </c>
      <c r="B264" s="17">
        <v>44792</v>
      </c>
      <c r="C264" s="65" t="s">
        <v>1326</v>
      </c>
      <c r="D264" s="19" t="s">
        <v>20</v>
      </c>
      <c r="E264" s="51" t="s">
        <v>41</v>
      </c>
      <c r="F264" s="29" t="s">
        <v>1358</v>
      </c>
      <c r="G264" s="29"/>
      <c r="H264" s="19" t="s">
        <v>183</v>
      </c>
      <c r="I264" s="29">
        <v>30</v>
      </c>
      <c r="J264" s="29" t="s">
        <v>22</v>
      </c>
      <c r="K264" s="30">
        <v>9000000</v>
      </c>
      <c r="L264" s="20">
        <v>0</v>
      </c>
      <c r="M264" s="19">
        <v>0</v>
      </c>
      <c r="N264" s="31">
        <v>44792</v>
      </c>
      <c r="O264" s="31">
        <v>44819</v>
      </c>
      <c r="P264" s="22">
        <v>0</v>
      </c>
      <c r="Q264" s="22">
        <v>0</v>
      </c>
      <c r="R264" s="31"/>
    </row>
    <row r="265" spans="1:18" s="6" customFormat="1" ht="36.75" customHeight="1" thickBot="1" x14ac:dyDescent="0.3">
      <c r="A265" s="17" t="s">
        <v>1292</v>
      </c>
      <c r="B265" s="17">
        <v>44792</v>
      </c>
      <c r="C265" s="65" t="s">
        <v>1327</v>
      </c>
      <c r="D265" s="19" t="s">
        <v>20</v>
      </c>
      <c r="E265" s="51" t="s">
        <v>41</v>
      </c>
      <c r="F265" s="29" t="s">
        <v>779</v>
      </c>
      <c r="G265" s="29"/>
      <c r="H265" s="19" t="s">
        <v>1372</v>
      </c>
      <c r="I265" s="29">
        <v>131</v>
      </c>
      <c r="J265" s="29" t="s">
        <v>22</v>
      </c>
      <c r="K265" s="30">
        <v>25000000</v>
      </c>
      <c r="L265" s="20">
        <v>0</v>
      </c>
      <c r="M265" s="19">
        <v>0</v>
      </c>
      <c r="N265" s="31">
        <v>44795</v>
      </c>
      <c r="O265" s="31">
        <v>44926</v>
      </c>
      <c r="P265" s="22">
        <v>0</v>
      </c>
      <c r="Q265" s="22">
        <v>0</v>
      </c>
      <c r="R265" s="31"/>
    </row>
    <row r="266" spans="1:18" s="6" customFormat="1" ht="36.75" customHeight="1" thickBot="1" x14ac:dyDescent="0.3">
      <c r="A266" s="17" t="s">
        <v>1293</v>
      </c>
      <c r="B266" s="17">
        <v>44792</v>
      </c>
      <c r="C266" s="65" t="s">
        <v>1328</v>
      </c>
      <c r="D266" s="19" t="s">
        <v>20</v>
      </c>
      <c r="E266" s="51" t="s">
        <v>41</v>
      </c>
      <c r="F266" s="29" t="s">
        <v>815</v>
      </c>
      <c r="G266" s="29"/>
      <c r="H266" s="19" t="s">
        <v>1372</v>
      </c>
      <c r="I266" s="29">
        <v>131</v>
      </c>
      <c r="J266" s="29" t="s">
        <v>22</v>
      </c>
      <c r="K266" s="30">
        <v>25000000</v>
      </c>
      <c r="L266" s="20">
        <v>0</v>
      </c>
      <c r="M266" s="19">
        <v>0</v>
      </c>
      <c r="N266" s="31">
        <v>44795</v>
      </c>
      <c r="O266" s="31">
        <v>44926</v>
      </c>
      <c r="P266" s="22">
        <v>0</v>
      </c>
      <c r="Q266" s="22">
        <v>0</v>
      </c>
      <c r="R266" s="31"/>
    </row>
    <row r="267" spans="1:18" s="6" customFormat="1" ht="36.75" customHeight="1" thickBot="1" x14ac:dyDescent="0.3">
      <c r="A267" s="17" t="s">
        <v>1294</v>
      </c>
      <c r="B267" s="17">
        <v>44792</v>
      </c>
      <c r="C267" s="65" t="s">
        <v>1329</v>
      </c>
      <c r="D267" s="19" t="s">
        <v>20</v>
      </c>
      <c r="E267" s="51" t="s">
        <v>41</v>
      </c>
      <c r="F267" s="29" t="s">
        <v>1359</v>
      </c>
      <c r="G267" s="29"/>
      <c r="H267" s="19" t="s">
        <v>1372</v>
      </c>
      <c r="I267" s="29">
        <v>131</v>
      </c>
      <c r="J267" s="29" t="s">
        <v>22</v>
      </c>
      <c r="K267" s="30">
        <v>25000000</v>
      </c>
      <c r="L267" s="20">
        <v>0</v>
      </c>
      <c r="M267" s="19">
        <v>0</v>
      </c>
      <c r="N267" s="31">
        <v>44795</v>
      </c>
      <c r="O267" s="31">
        <v>44926</v>
      </c>
      <c r="P267" s="22">
        <v>0</v>
      </c>
      <c r="Q267" s="22">
        <v>0</v>
      </c>
      <c r="R267" s="31"/>
    </row>
    <row r="268" spans="1:18" s="6" customFormat="1" ht="36.75" customHeight="1" thickBot="1" x14ac:dyDescent="0.3">
      <c r="A268" s="17" t="s">
        <v>1295</v>
      </c>
      <c r="B268" s="17">
        <v>44792</v>
      </c>
      <c r="C268" s="65" t="s">
        <v>1328</v>
      </c>
      <c r="D268" s="19" t="s">
        <v>20</v>
      </c>
      <c r="E268" s="51" t="s">
        <v>41</v>
      </c>
      <c r="F268" s="29" t="s">
        <v>1360</v>
      </c>
      <c r="G268" s="29"/>
      <c r="H268" s="19" t="s">
        <v>1372</v>
      </c>
      <c r="I268" s="29">
        <v>131</v>
      </c>
      <c r="J268" s="29" t="s">
        <v>22</v>
      </c>
      <c r="K268" s="30">
        <v>25000000</v>
      </c>
      <c r="L268" s="20">
        <v>0</v>
      </c>
      <c r="M268" s="19">
        <v>0</v>
      </c>
      <c r="N268" s="31">
        <v>44795</v>
      </c>
      <c r="O268" s="31">
        <v>44926</v>
      </c>
      <c r="P268" s="22">
        <v>0</v>
      </c>
      <c r="Q268" s="22">
        <v>0</v>
      </c>
      <c r="R268" s="31"/>
    </row>
    <row r="269" spans="1:18" s="6" customFormat="1" ht="36.75" customHeight="1" thickBot="1" x14ac:dyDescent="0.3">
      <c r="A269" s="17" t="s">
        <v>1296</v>
      </c>
      <c r="B269" s="17">
        <v>44792</v>
      </c>
      <c r="C269" s="65" t="s">
        <v>1330</v>
      </c>
      <c r="D269" s="19" t="s">
        <v>20</v>
      </c>
      <c r="E269" s="51" t="s">
        <v>41</v>
      </c>
      <c r="F269" s="29" t="s">
        <v>790</v>
      </c>
      <c r="G269" s="29"/>
      <c r="H269" s="19" t="s">
        <v>1372</v>
      </c>
      <c r="I269" s="29">
        <v>131</v>
      </c>
      <c r="J269" s="29" t="s">
        <v>22</v>
      </c>
      <c r="K269" s="30">
        <v>25000000</v>
      </c>
      <c r="L269" s="20">
        <v>0</v>
      </c>
      <c r="M269" s="19">
        <v>0</v>
      </c>
      <c r="N269" s="31">
        <v>44795</v>
      </c>
      <c r="O269" s="31">
        <v>44926</v>
      </c>
      <c r="P269" s="22">
        <v>0</v>
      </c>
      <c r="Q269" s="22">
        <v>0</v>
      </c>
      <c r="R269" s="31"/>
    </row>
    <row r="270" spans="1:18" s="6" customFormat="1" ht="36.75" customHeight="1" thickBot="1" x14ac:dyDescent="0.3">
      <c r="A270" s="17" t="s">
        <v>1297</v>
      </c>
      <c r="B270" s="17">
        <v>44792</v>
      </c>
      <c r="C270" s="65" t="s">
        <v>1330</v>
      </c>
      <c r="D270" s="19" t="s">
        <v>20</v>
      </c>
      <c r="E270" s="51" t="s">
        <v>41</v>
      </c>
      <c r="F270" s="29" t="s">
        <v>1361</v>
      </c>
      <c r="G270" s="29"/>
      <c r="H270" s="19" t="s">
        <v>1372</v>
      </c>
      <c r="I270" s="29">
        <v>131</v>
      </c>
      <c r="J270" s="29" t="s">
        <v>22</v>
      </c>
      <c r="K270" s="30">
        <v>25000000</v>
      </c>
      <c r="L270" s="20">
        <v>0</v>
      </c>
      <c r="M270" s="19">
        <v>0</v>
      </c>
      <c r="N270" s="31">
        <v>44795</v>
      </c>
      <c r="O270" s="31">
        <v>44926</v>
      </c>
      <c r="P270" s="22">
        <v>0</v>
      </c>
      <c r="Q270" s="22">
        <v>0</v>
      </c>
      <c r="R270" s="31"/>
    </row>
    <row r="271" spans="1:18" s="6" customFormat="1" ht="36.75" customHeight="1" thickBot="1" x14ac:dyDescent="0.3">
      <c r="A271" s="17" t="s">
        <v>1298</v>
      </c>
      <c r="B271" s="17">
        <v>44802</v>
      </c>
      <c r="C271" s="65" t="s">
        <v>1331</v>
      </c>
      <c r="D271" s="29" t="s">
        <v>40</v>
      </c>
      <c r="E271" s="49" t="s">
        <v>188</v>
      </c>
      <c r="F271" s="29" t="s">
        <v>1362</v>
      </c>
      <c r="G271" s="29"/>
      <c r="H271" s="19" t="s">
        <v>1373</v>
      </c>
      <c r="I271" s="29">
        <v>131</v>
      </c>
      <c r="J271" s="29" t="s">
        <v>22</v>
      </c>
      <c r="K271" s="30">
        <v>3752150000</v>
      </c>
      <c r="L271" s="20">
        <v>0</v>
      </c>
      <c r="M271" s="19">
        <v>0</v>
      </c>
      <c r="N271" s="31">
        <v>44805</v>
      </c>
      <c r="O271" s="31">
        <v>44926</v>
      </c>
      <c r="P271" s="22">
        <v>0</v>
      </c>
      <c r="Q271" s="22">
        <v>0</v>
      </c>
      <c r="R271" s="31"/>
    </row>
    <row r="272" spans="1:18" s="6" customFormat="1" ht="36.75" customHeight="1" thickBot="1" x14ac:dyDescent="0.3">
      <c r="A272" s="17" t="s">
        <v>1299</v>
      </c>
      <c r="B272" s="17">
        <v>44804</v>
      </c>
      <c r="C272" s="65" t="s">
        <v>1338</v>
      </c>
      <c r="D272" s="19" t="s">
        <v>20</v>
      </c>
      <c r="E272" s="51" t="s">
        <v>41</v>
      </c>
      <c r="F272" s="29" t="s">
        <v>1363</v>
      </c>
      <c r="G272" s="29"/>
      <c r="H272" s="19" t="s">
        <v>824</v>
      </c>
      <c r="I272" s="29">
        <v>92</v>
      </c>
      <c r="J272" s="29" t="s">
        <v>22</v>
      </c>
      <c r="K272" s="30">
        <v>7921500</v>
      </c>
      <c r="L272" s="20">
        <v>0</v>
      </c>
      <c r="M272" s="19">
        <v>0</v>
      </c>
      <c r="N272" s="31">
        <v>44805</v>
      </c>
      <c r="O272" s="31">
        <v>44895</v>
      </c>
      <c r="P272" s="22">
        <v>0.33</v>
      </c>
      <c r="Q272" s="22">
        <v>0</v>
      </c>
      <c r="R272" s="31"/>
    </row>
    <row r="273" spans="1:18" s="6" customFormat="1" ht="36.75" customHeight="1" thickBot="1" x14ac:dyDescent="0.3">
      <c r="A273" s="17" t="s">
        <v>1300</v>
      </c>
      <c r="B273" s="17">
        <v>44796</v>
      </c>
      <c r="C273" s="65" t="s">
        <v>1332</v>
      </c>
      <c r="D273" s="19" t="s">
        <v>20</v>
      </c>
      <c r="E273" s="51" t="s">
        <v>41</v>
      </c>
      <c r="F273" s="29" t="s">
        <v>1364</v>
      </c>
      <c r="G273" s="29"/>
      <c r="H273" s="19" t="s">
        <v>824</v>
      </c>
      <c r="I273" s="29">
        <v>92</v>
      </c>
      <c r="J273" s="29" t="s">
        <v>22</v>
      </c>
      <c r="K273" s="30">
        <v>28517400</v>
      </c>
      <c r="L273" s="20">
        <v>0</v>
      </c>
      <c r="M273" s="19">
        <v>0</v>
      </c>
      <c r="N273" s="31">
        <v>44796</v>
      </c>
      <c r="O273" s="31">
        <v>44887</v>
      </c>
      <c r="P273" s="22">
        <v>0.41</v>
      </c>
      <c r="Q273" s="22">
        <v>0.33</v>
      </c>
      <c r="R273" s="31"/>
    </row>
    <row r="274" spans="1:18" s="6" customFormat="1" ht="36.75" customHeight="1" thickBot="1" x14ac:dyDescent="0.3">
      <c r="A274" s="17" t="s">
        <v>1301</v>
      </c>
      <c r="B274" s="17">
        <v>44796</v>
      </c>
      <c r="C274" s="65" t="s">
        <v>1333</v>
      </c>
      <c r="D274" s="19" t="s">
        <v>20</v>
      </c>
      <c r="E274" s="51" t="s">
        <v>41</v>
      </c>
      <c r="F274" s="29" t="s">
        <v>1365</v>
      </c>
      <c r="G274" s="29"/>
      <c r="H274" s="19" t="s">
        <v>824</v>
      </c>
      <c r="I274" s="29">
        <v>92</v>
      </c>
      <c r="J274" s="29" t="s">
        <v>22</v>
      </c>
      <c r="K274" s="30">
        <v>28517400</v>
      </c>
      <c r="L274" s="20">
        <v>0</v>
      </c>
      <c r="M274" s="19">
        <v>0</v>
      </c>
      <c r="N274" s="31">
        <v>44796</v>
      </c>
      <c r="O274" s="31">
        <v>44887</v>
      </c>
      <c r="P274" s="22">
        <v>0.42</v>
      </c>
      <c r="Q274" s="22">
        <v>0.33</v>
      </c>
      <c r="R274" s="31"/>
    </row>
    <row r="275" spans="1:18" s="6" customFormat="1" ht="36.75" customHeight="1" thickBot="1" x14ac:dyDescent="0.3">
      <c r="A275" s="17" t="s">
        <v>1302</v>
      </c>
      <c r="B275" s="17">
        <v>44797</v>
      </c>
      <c r="C275" s="65" t="s">
        <v>1334</v>
      </c>
      <c r="D275" s="19" t="s">
        <v>20</v>
      </c>
      <c r="E275" s="51" t="s">
        <v>41</v>
      </c>
      <c r="F275" s="29" t="s">
        <v>1366</v>
      </c>
      <c r="G275" s="29"/>
      <c r="H275" s="19" t="s">
        <v>1374</v>
      </c>
      <c r="I275" s="29">
        <v>130</v>
      </c>
      <c r="J275" s="29" t="s">
        <v>22</v>
      </c>
      <c r="K275" s="30">
        <v>39666666</v>
      </c>
      <c r="L275" s="20">
        <v>0</v>
      </c>
      <c r="M275" s="19">
        <v>0</v>
      </c>
      <c r="N275" s="31">
        <v>44798</v>
      </c>
      <c r="O275" s="31">
        <v>44926</v>
      </c>
      <c r="P275" s="22">
        <v>0.27</v>
      </c>
      <c r="Q275" s="22">
        <v>0.39700000000000002</v>
      </c>
      <c r="R275" s="31"/>
    </row>
    <row r="276" spans="1:18" s="6" customFormat="1" ht="36.75" customHeight="1" thickBot="1" x14ac:dyDescent="0.3">
      <c r="A276" s="17" t="s">
        <v>1303</v>
      </c>
      <c r="B276" s="17">
        <v>44796</v>
      </c>
      <c r="C276" s="65" t="s">
        <v>1335</v>
      </c>
      <c r="D276" s="19" t="s">
        <v>20</v>
      </c>
      <c r="E276" s="51" t="s">
        <v>41</v>
      </c>
      <c r="F276" s="29" t="s">
        <v>1367</v>
      </c>
      <c r="G276" s="29"/>
      <c r="H276" s="19" t="s">
        <v>1375</v>
      </c>
      <c r="I276" s="29">
        <v>90</v>
      </c>
      <c r="J276" s="29" t="s">
        <v>22</v>
      </c>
      <c r="K276" s="30">
        <v>7921500</v>
      </c>
      <c r="L276" s="20">
        <v>0</v>
      </c>
      <c r="M276" s="19">
        <v>0</v>
      </c>
      <c r="N276" s="31">
        <v>44797</v>
      </c>
      <c r="O276" s="31">
        <v>44888</v>
      </c>
      <c r="P276" s="22">
        <v>0.33</v>
      </c>
      <c r="Q276" s="22">
        <v>0.33</v>
      </c>
      <c r="R276" s="31"/>
    </row>
    <row r="277" spans="1:18" s="6" customFormat="1" ht="36.75" customHeight="1" thickBot="1" x14ac:dyDescent="0.3">
      <c r="A277" s="17" t="s">
        <v>1304</v>
      </c>
      <c r="B277" s="17">
        <v>44797</v>
      </c>
      <c r="C277" s="65" t="s">
        <v>1336</v>
      </c>
      <c r="D277" s="19" t="s">
        <v>20</v>
      </c>
      <c r="E277" s="51" t="s">
        <v>41</v>
      </c>
      <c r="F277" s="29" t="s">
        <v>852</v>
      </c>
      <c r="G277" s="29"/>
      <c r="H277" s="19" t="s">
        <v>1375</v>
      </c>
      <c r="I277" s="29">
        <v>90</v>
      </c>
      <c r="J277" s="29" t="s">
        <v>22</v>
      </c>
      <c r="K277" s="30">
        <v>7921500</v>
      </c>
      <c r="L277" s="20">
        <v>0</v>
      </c>
      <c r="M277" s="19">
        <v>0</v>
      </c>
      <c r="N277" s="31">
        <v>44798</v>
      </c>
      <c r="O277" s="31">
        <v>44889</v>
      </c>
      <c r="P277" s="22">
        <v>0.33</v>
      </c>
      <c r="Q277" s="22">
        <v>0.33</v>
      </c>
      <c r="R277" s="31"/>
    </row>
    <row r="278" spans="1:18" s="6" customFormat="1" ht="36.75" customHeight="1" thickBot="1" x14ac:dyDescent="0.3">
      <c r="A278" s="17" t="s">
        <v>1305</v>
      </c>
      <c r="B278" s="17">
        <v>44799</v>
      </c>
      <c r="C278" s="65" t="s">
        <v>1337</v>
      </c>
      <c r="D278" s="51" t="s">
        <v>58</v>
      </c>
      <c r="E278" s="51" t="s">
        <v>147</v>
      </c>
      <c r="F278" s="29" t="s">
        <v>1368</v>
      </c>
      <c r="G278" s="29" t="s">
        <v>1421</v>
      </c>
      <c r="H278" s="19" t="s">
        <v>580</v>
      </c>
      <c r="I278" s="29">
        <v>130</v>
      </c>
      <c r="J278" s="29" t="s">
        <v>22</v>
      </c>
      <c r="K278" s="30">
        <v>700036398</v>
      </c>
      <c r="L278" s="20">
        <v>0</v>
      </c>
      <c r="M278" s="19">
        <v>0</v>
      </c>
      <c r="N278" s="31">
        <v>44799</v>
      </c>
      <c r="O278" s="31">
        <v>44926</v>
      </c>
      <c r="P278" s="22">
        <v>0</v>
      </c>
      <c r="Q278" s="22">
        <v>0</v>
      </c>
      <c r="R278" s="31"/>
    </row>
    <row r="279" spans="1:18" s="6" customFormat="1" ht="36.75" customHeight="1" thickBot="1" x14ac:dyDescent="0.3">
      <c r="A279" s="17" t="s">
        <v>1382</v>
      </c>
      <c r="B279" s="17">
        <v>44805</v>
      </c>
      <c r="C279" s="65" t="s">
        <v>1395</v>
      </c>
      <c r="D279" s="19" t="s">
        <v>20</v>
      </c>
      <c r="E279" s="51" t="s">
        <v>41</v>
      </c>
      <c r="F279" s="29" t="s">
        <v>1408</v>
      </c>
      <c r="G279" s="29"/>
      <c r="H279" s="19" t="s">
        <v>610</v>
      </c>
      <c r="I279" s="29">
        <v>104</v>
      </c>
      <c r="J279" s="29" t="s">
        <v>14</v>
      </c>
      <c r="K279" s="30">
        <v>76176459</v>
      </c>
      <c r="L279" s="20">
        <v>0</v>
      </c>
      <c r="M279" s="19">
        <v>0</v>
      </c>
      <c r="N279" s="31">
        <v>44806</v>
      </c>
      <c r="O279" s="31">
        <v>44910</v>
      </c>
      <c r="P279" s="22">
        <v>0.27</v>
      </c>
      <c r="Q279" s="22">
        <v>0</v>
      </c>
      <c r="R279" s="31"/>
    </row>
    <row r="280" spans="1:18" s="6" customFormat="1" ht="36.75" customHeight="1" thickBot="1" x14ac:dyDescent="0.3">
      <c r="A280" s="17" t="s">
        <v>1383</v>
      </c>
      <c r="B280" s="17">
        <v>44805</v>
      </c>
      <c r="C280" s="65" t="s">
        <v>1396</v>
      </c>
      <c r="D280" s="19" t="s">
        <v>20</v>
      </c>
      <c r="E280" s="51" t="s">
        <v>41</v>
      </c>
      <c r="F280" s="29" t="s">
        <v>1409</v>
      </c>
      <c r="G280" s="29"/>
      <c r="H280" s="19" t="s">
        <v>410</v>
      </c>
      <c r="I280" s="29">
        <v>121</v>
      </c>
      <c r="J280" s="29" t="s">
        <v>14</v>
      </c>
      <c r="K280" s="30">
        <v>98000000</v>
      </c>
      <c r="L280" s="20">
        <v>0</v>
      </c>
      <c r="M280" s="19">
        <v>0</v>
      </c>
      <c r="N280" s="31">
        <v>44805</v>
      </c>
      <c r="O280" s="31">
        <v>44926</v>
      </c>
      <c r="P280" s="22">
        <v>0.25</v>
      </c>
      <c r="Q280" s="22">
        <v>0</v>
      </c>
      <c r="R280" s="31"/>
    </row>
    <row r="281" spans="1:18" s="6" customFormat="1" ht="36.75" customHeight="1" thickBot="1" x14ac:dyDescent="0.3">
      <c r="A281" s="17" t="s">
        <v>1384</v>
      </c>
      <c r="B281" s="17">
        <v>44805</v>
      </c>
      <c r="C281" s="65" t="s">
        <v>1397</v>
      </c>
      <c r="D281" s="19" t="s">
        <v>20</v>
      </c>
      <c r="E281" s="51" t="s">
        <v>41</v>
      </c>
      <c r="F281" s="29" t="s">
        <v>1410</v>
      </c>
      <c r="G281" s="29"/>
      <c r="H281" s="19" t="s">
        <v>610</v>
      </c>
      <c r="I281" s="29">
        <v>104</v>
      </c>
      <c r="J281" s="29" t="s">
        <v>14</v>
      </c>
      <c r="K281" s="30">
        <v>57478974</v>
      </c>
      <c r="L281" s="20">
        <v>0</v>
      </c>
      <c r="M281" s="19">
        <v>0</v>
      </c>
      <c r="N281" s="31">
        <v>44806</v>
      </c>
      <c r="O281" s="31">
        <v>44910</v>
      </c>
      <c r="P281" s="22">
        <v>0.27</v>
      </c>
      <c r="Q281" s="22">
        <v>0</v>
      </c>
      <c r="R281" s="31"/>
    </row>
    <row r="282" spans="1:18" s="6" customFormat="1" ht="36.75" customHeight="1" thickBot="1" x14ac:dyDescent="0.3">
      <c r="A282" s="17" t="s">
        <v>1385</v>
      </c>
      <c r="B282" s="17">
        <v>44819</v>
      </c>
      <c r="C282" s="65" t="s">
        <v>1398</v>
      </c>
      <c r="D282" s="19" t="s">
        <v>20</v>
      </c>
      <c r="E282" s="51" t="s">
        <v>41</v>
      </c>
      <c r="F282" s="29" t="s">
        <v>1411</v>
      </c>
      <c r="G282" s="29"/>
      <c r="H282" s="19" t="s">
        <v>183</v>
      </c>
      <c r="I282" s="29">
        <v>61</v>
      </c>
      <c r="J282" s="29" t="s">
        <v>22</v>
      </c>
      <c r="K282" s="30">
        <v>18000000</v>
      </c>
      <c r="L282" s="20">
        <v>0</v>
      </c>
      <c r="M282" s="19">
        <v>0</v>
      </c>
      <c r="N282" s="31">
        <v>44819</v>
      </c>
      <c r="O282" s="31">
        <v>44880</v>
      </c>
      <c r="P282" s="22">
        <v>0.27</v>
      </c>
      <c r="Q282" s="22">
        <v>0</v>
      </c>
      <c r="R282" s="31"/>
    </row>
    <row r="283" spans="1:18" s="6" customFormat="1" ht="36.75" customHeight="1" thickBot="1" x14ac:dyDescent="0.3">
      <c r="A283" s="17" t="s">
        <v>1386</v>
      </c>
      <c r="B283" s="17">
        <v>44805</v>
      </c>
      <c r="C283" s="65" t="s">
        <v>1399</v>
      </c>
      <c r="D283" s="19" t="s">
        <v>20</v>
      </c>
      <c r="E283" s="51" t="s">
        <v>41</v>
      </c>
      <c r="F283" s="29" t="s">
        <v>1412</v>
      </c>
      <c r="G283" s="29"/>
      <c r="H283" s="19" t="s">
        <v>610</v>
      </c>
      <c r="I283" s="29">
        <v>120</v>
      </c>
      <c r="J283" s="29" t="s">
        <v>14</v>
      </c>
      <c r="K283" s="30">
        <v>60504200</v>
      </c>
      <c r="L283" s="20">
        <v>0</v>
      </c>
      <c r="M283" s="19">
        <v>0</v>
      </c>
      <c r="N283" s="31">
        <v>44806</v>
      </c>
      <c r="O283" s="31">
        <v>44926</v>
      </c>
      <c r="P283" s="22">
        <v>0.2</v>
      </c>
      <c r="Q283" s="22">
        <v>0</v>
      </c>
      <c r="R283" s="31"/>
    </row>
    <row r="284" spans="1:18" s="6" customFormat="1" ht="36.75" customHeight="1" thickBot="1" x14ac:dyDescent="0.3">
      <c r="A284" s="17" t="s">
        <v>1387</v>
      </c>
      <c r="B284" s="17">
        <v>44805</v>
      </c>
      <c r="C284" s="65" t="s">
        <v>1400</v>
      </c>
      <c r="D284" s="19" t="s">
        <v>20</v>
      </c>
      <c r="E284" s="51" t="s">
        <v>41</v>
      </c>
      <c r="F284" s="29" t="s">
        <v>1413</v>
      </c>
      <c r="G284" s="29"/>
      <c r="H284" s="19" t="s">
        <v>183</v>
      </c>
      <c r="I284" s="29">
        <v>20</v>
      </c>
      <c r="J284" s="29" t="s">
        <v>22</v>
      </c>
      <c r="K284" s="30">
        <v>30000000</v>
      </c>
      <c r="L284" s="20">
        <v>0</v>
      </c>
      <c r="M284" s="19">
        <v>0</v>
      </c>
      <c r="N284" s="31">
        <v>44805</v>
      </c>
      <c r="O284" s="31">
        <v>44824</v>
      </c>
      <c r="P284" s="22">
        <v>1</v>
      </c>
      <c r="Q284" s="22">
        <v>0</v>
      </c>
      <c r="R284" s="31"/>
    </row>
    <row r="285" spans="1:18" s="6" customFormat="1" ht="36.75" customHeight="1" thickBot="1" x14ac:dyDescent="0.3">
      <c r="A285" s="17" t="s">
        <v>1388</v>
      </c>
      <c r="B285" s="17">
        <v>44806</v>
      </c>
      <c r="C285" s="65" t="s">
        <v>1401</v>
      </c>
      <c r="D285" s="29" t="s">
        <v>116</v>
      </c>
      <c r="E285" s="51" t="s">
        <v>59</v>
      </c>
      <c r="F285" s="29" t="s">
        <v>1414</v>
      </c>
      <c r="G285" s="29"/>
      <c r="H285" s="19" t="s">
        <v>1422</v>
      </c>
      <c r="I285" s="29">
        <v>30</v>
      </c>
      <c r="J285" s="29" t="s">
        <v>22</v>
      </c>
      <c r="K285" s="30">
        <v>13846602</v>
      </c>
      <c r="L285" s="20">
        <v>0</v>
      </c>
      <c r="M285" s="19">
        <v>0</v>
      </c>
      <c r="N285" s="31">
        <v>44813</v>
      </c>
      <c r="O285" s="31">
        <v>44842</v>
      </c>
      <c r="P285" s="22">
        <v>0</v>
      </c>
      <c r="Q285" s="22">
        <v>0</v>
      </c>
      <c r="R285" s="31"/>
    </row>
    <row r="286" spans="1:18" s="6" customFormat="1" ht="36.75" customHeight="1" thickBot="1" x14ac:dyDescent="0.3">
      <c r="A286" s="17" t="s">
        <v>1389</v>
      </c>
      <c r="B286" s="17">
        <v>44809</v>
      </c>
      <c r="C286" s="65" t="s">
        <v>1402</v>
      </c>
      <c r="D286" s="29" t="s">
        <v>116</v>
      </c>
      <c r="E286" s="51" t="s">
        <v>108</v>
      </c>
      <c r="F286" s="29" t="s">
        <v>1420</v>
      </c>
      <c r="G286" s="29"/>
      <c r="H286" s="19" t="s">
        <v>580</v>
      </c>
      <c r="I286" s="29">
        <v>107</v>
      </c>
      <c r="J286" s="29" t="s">
        <v>22</v>
      </c>
      <c r="K286" s="30">
        <v>57205384</v>
      </c>
      <c r="L286" s="20">
        <v>0</v>
      </c>
      <c r="M286" s="19">
        <v>0</v>
      </c>
      <c r="N286" s="31">
        <v>44819</v>
      </c>
      <c r="O286" s="31">
        <v>44926</v>
      </c>
      <c r="P286" s="22">
        <v>0</v>
      </c>
      <c r="Q286" s="22">
        <v>0</v>
      </c>
      <c r="R286" s="31"/>
    </row>
    <row r="287" spans="1:18" s="6" customFormat="1" ht="36.75" customHeight="1" thickBot="1" x14ac:dyDescent="0.3">
      <c r="A287" s="17" t="s">
        <v>1390</v>
      </c>
      <c r="B287" s="17">
        <v>44812</v>
      </c>
      <c r="C287" s="65" t="s">
        <v>1403</v>
      </c>
      <c r="D287" s="19" t="s">
        <v>20</v>
      </c>
      <c r="E287" s="51" t="s">
        <v>41</v>
      </c>
      <c r="F287" s="29" t="s">
        <v>1415</v>
      </c>
      <c r="G287" s="29"/>
      <c r="H287" s="19" t="s">
        <v>773</v>
      </c>
      <c r="I287" s="29">
        <v>98</v>
      </c>
      <c r="J287" s="29" t="s">
        <v>22</v>
      </c>
      <c r="K287" s="30">
        <v>556235200</v>
      </c>
      <c r="L287" s="20">
        <v>0</v>
      </c>
      <c r="M287" s="19">
        <v>0</v>
      </c>
      <c r="N287" s="31">
        <v>44812</v>
      </c>
      <c r="O287" s="31">
        <v>44910</v>
      </c>
      <c r="P287" s="22">
        <v>0</v>
      </c>
      <c r="Q287" s="22">
        <v>0</v>
      </c>
      <c r="R287" s="31"/>
    </row>
    <row r="288" spans="1:18" s="6" customFormat="1" ht="36.75" customHeight="1" thickBot="1" x14ac:dyDescent="0.3">
      <c r="A288" s="17" t="s">
        <v>1391</v>
      </c>
      <c r="B288" s="17">
        <v>44806</v>
      </c>
      <c r="C288" s="65" t="s">
        <v>1404</v>
      </c>
      <c r="D288" s="19" t="s">
        <v>20</v>
      </c>
      <c r="E288" s="51" t="s">
        <v>41</v>
      </c>
      <c r="F288" s="29" t="s">
        <v>1416</v>
      </c>
      <c r="G288" s="29"/>
      <c r="H288" s="19" t="s">
        <v>1423</v>
      </c>
      <c r="I288" s="29">
        <v>120</v>
      </c>
      <c r="J288" s="29" t="s">
        <v>22</v>
      </c>
      <c r="K288" s="30">
        <v>71400000</v>
      </c>
      <c r="L288" s="20">
        <v>0</v>
      </c>
      <c r="M288" s="19">
        <v>0</v>
      </c>
      <c r="N288" s="31">
        <v>44806</v>
      </c>
      <c r="O288" s="31">
        <v>44926</v>
      </c>
      <c r="P288" s="22">
        <v>0</v>
      </c>
      <c r="Q288" s="22">
        <v>0</v>
      </c>
      <c r="R288" s="31"/>
    </row>
    <row r="289" spans="1:18" s="6" customFormat="1" ht="36.75" customHeight="1" thickBot="1" x14ac:dyDescent="0.3">
      <c r="A289" s="17" t="s">
        <v>1392</v>
      </c>
      <c r="B289" s="17">
        <v>44812</v>
      </c>
      <c r="C289" s="65" t="s">
        <v>1405</v>
      </c>
      <c r="D289" s="29" t="s">
        <v>116</v>
      </c>
      <c r="E289" s="51" t="s">
        <v>59</v>
      </c>
      <c r="F289" s="29" t="s">
        <v>1417</v>
      </c>
      <c r="G289" s="29"/>
      <c r="H289" s="19" t="s">
        <v>1422</v>
      </c>
      <c r="I289" s="29">
        <v>30</v>
      </c>
      <c r="J289" s="29" t="s">
        <v>22</v>
      </c>
      <c r="K289" s="30">
        <v>21867500</v>
      </c>
      <c r="L289" s="20">
        <v>0</v>
      </c>
      <c r="M289" s="19">
        <v>0</v>
      </c>
      <c r="N289" s="31">
        <v>44818</v>
      </c>
      <c r="O289" s="31">
        <v>44847</v>
      </c>
      <c r="P289" s="22">
        <v>0</v>
      </c>
      <c r="Q289" s="22">
        <v>0</v>
      </c>
      <c r="R289" s="31"/>
    </row>
    <row r="290" spans="1:18" s="6" customFormat="1" ht="36.75" customHeight="1" thickBot="1" x14ac:dyDescent="0.3">
      <c r="A290" s="17" t="s">
        <v>1393</v>
      </c>
      <c r="B290" s="17">
        <v>44817</v>
      </c>
      <c r="C290" s="65" t="s">
        <v>1406</v>
      </c>
      <c r="D290" s="29" t="s">
        <v>58</v>
      </c>
      <c r="E290" s="51" t="s">
        <v>59</v>
      </c>
      <c r="F290" s="29" t="s">
        <v>1418</v>
      </c>
      <c r="G290" s="29"/>
      <c r="H290" s="19" t="s">
        <v>1424</v>
      </c>
      <c r="I290" s="29">
        <v>98</v>
      </c>
      <c r="J290" s="29" t="s">
        <v>22</v>
      </c>
      <c r="K290" s="30">
        <v>10154808787</v>
      </c>
      <c r="L290" s="20">
        <v>0</v>
      </c>
      <c r="M290" s="19">
        <v>0</v>
      </c>
      <c r="N290" s="31">
        <v>44827</v>
      </c>
      <c r="O290" s="31">
        <v>44925</v>
      </c>
      <c r="P290" s="22">
        <v>0</v>
      </c>
      <c r="Q290" s="22">
        <v>0</v>
      </c>
      <c r="R290" s="31"/>
    </row>
    <row r="291" spans="1:18" s="6" customFormat="1" ht="36.75" customHeight="1" thickBot="1" x14ac:dyDescent="0.3">
      <c r="A291" s="17" t="s">
        <v>1394</v>
      </c>
      <c r="B291" s="17">
        <v>44832</v>
      </c>
      <c r="C291" s="65" t="s">
        <v>1407</v>
      </c>
      <c r="D291" s="29" t="s">
        <v>58</v>
      </c>
      <c r="E291" s="51" t="s">
        <v>41</v>
      </c>
      <c r="F291" s="29" t="s">
        <v>1419</v>
      </c>
      <c r="G291" s="29"/>
      <c r="H291" s="19" t="s">
        <v>1425</v>
      </c>
      <c r="I291" s="29">
        <v>93</v>
      </c>
      <c r="J291" s="29" t="s">
        <v>22</v>
      </c>
      <c r="K291" s="30">
        <v>133350000</v>
      </c>
      <c r="L291" s="20">
        <v>0</v>
      </c>
      <c r="M291" s="19">
        <v>0</v>
      </c>
      <c r="N291" s="31">
        <v>44833</v>
      </c>
      <c r="O291" s="31">
        <v>44926</v>
      </c>
      <c r="P291" s="22">
        <v>0</v>
      </c>
      <c r="Q291" s="22">
        <v>0</v>
      </c>
      <c r="R291" s="31"/>
    </row>
    <row r="292" spans="1:18" s="6" customFormat="1" ht="36.75" customHeight="1" thickBot="1" x14ac:dyDescent="0.3">
      <c r="A292" s="33" t="s">
        <v>1379</v>
      </c>
      <c r="B292" s="33">
        <v>44509</v>
      </c>
      <c r="C292" s="66" t="s">
        <v>1380</v>
      </c>
      <c r="D292" s="34" t="s">
        <v>116</v>
      </c>
      <c r="E292" s="52" t="s">
        <v>41</v>
      </c>
      <c r="F292" s="34" t="s">
        <v>1381</v>
      </c>
      <c r="G292" s="34"/>
      <c r="H292" s="35" t="s">
        <v>70</v>
      </c>
      <c r="I292" s="34">
        <v>47</v>
      </c>
      <c r="J292" s="34" t="s">
        <v>22</v>
      </c>
      <c r="K292" s="36">
        <v>4800000</v>
      </c>
      <c r="L292" s="37">
        <v>0</v>
      </c>
      <c r="M292" s="35">
        <v>0</v>
      </c>
      <c r="N292" s="38">
        <v>44518</v>
      </c>
      <c r="O292" s="38">
        <v>44555</v>
      </c>
      <c r="P292" s="39">
        <v>1</v>
      </c>
      <c r="Q292" s="39">
        <v>1</v>
      </c>
      <c r="R292" s="38">
        <v>44805</v>
      </c>
    </row>
    <row r="293" spans="1:18" ht="36.75" customHeight="1" x14ac:dyDescent="0.25">
      <c r="A293" s="40" t="s">
        <v>15</v>
      </c>
      <c r="B293" s="41" t="s">
        <v>15</v>
      </c>
      <c r="C293" s="67" t="s">
        <v>15</v>
      </c>
      <c r="D293" s="42" t="s">
        <v>15</v>
      </c>
      <c r="E293" s="42"/>
      <c r="F293" s="42" t="s">
        <v>15</v>
      </c>
      <c r="G293" s="42" t="s">
        <v>15</v>
      </c>
      <c r="H293" s="42" t="s">
        <v>15</v>
      </c>
      <c r="I293" s="42" t="s">
        <v>15</v>
      </c>
      <c r="J293" s="42"/>
      <c r="K293" s="43" t="s">
        <v>15</v>
      </c>
      <c r="L293" s="43" t="s">
        <v>15</v>
      </c>
      <c r="M293" s="42" t="s">
        <v>15</v>
      </c>
      <c r="N293" s="44"/>
      <c r="O293" s="44" t="s">
        <v>15</v>
      </c>
      <c r="P293" s="42" t="s">
        <v>15</v>
      </c>
      <c r="Q293" s="42" t="s">
        <v>15</v>
      </c>
      <c r="R293" s="44"/>
    </row>
    <row r="294" spans="1:18" ht="36.75" customHeight="1" x14ac:dyDescent="0.25">
      <c r="A294" s="40" t="s">
        <v>15</v>
      </c>
      <c r="B294" s="41" t="s">
        <v>15</v>
      </c>
      <c r="C294" s="67" t="s">
        <v>15</v>
      </c>
      <c r="D294" s="42" t="s">
        <v>15</v>
      </c>
      <c r="E294" s="42"/>
      <c r="F294" s="42" t="s">
        <v>15</v>
      </c>
      <c r="G294" s="42" t="s">
        <v>15</v>
      </c>
      <c r="H294" s="42" t="s">
        <v>15</v>
      </c>
      <c r="I294" s="42" t="s">
        <v>15</v>
      </c>
      <c r="J294" s="42"/>
      <c r="K294" s="43"/>
      <c r="L294" s="43"/>
      <c r="M294" s="42" t="s">
        <v>15</v>
      </c>
      <c r="N294" s="42" t="s">
        <v>15</v>
      </c>
      <c r="O294" s="42" t="s">
        <v>15</v>
      </c>
      <c r="P294" s="42" t="s">
        <v>15</v>
      </c>
      <c r="Q294" s="42" t="s">
        <v>15</v>
      </c>
      <c r="R294" s="42"/>
    </row>
    <row r="351284" spans="1:17" ht="36.75" customHeight="1" x14ac:dyDescent="0.25">
      <c r="A351284" s="12" t="s">
        <v>60</v>
      </c>
      <c r="B351284" s="4" t="s">
        <v>194</v>
      </c>
      <c r="C351284" s="68" t="s">
        <v>24</v>
      </c>
      <c r="D351284" s="3" t="s">
        <v>1031</v>
      </c>
      <c r="P351284" s="9"/>
      <c r="Q351284" s="9"/>
    </row>
    <row r="351285" spans="1:17" ht="36.75" customHeight="1" x14ac:dyDescent="0.25">
      <c r="A351285" s="12" t="s">
        <v>25</v>
      </c>
      <c r="B351285" s="4" t="s">
        <v>23</v>
      </c>
      <c r="C351285" s="68" t="s">
        <v>149</v>
      </c>
      <c r="D351285" s="3" t="s">
        <v>1033</v>
      </c>
      <c r="P351285" s="9"/>
      <c r="Q351285" s="9"/>
    </row>
    <row r="351286" spans="1:17" ht="36.75" customHeight="1" x14ac:dyDescent="0.25">
      <c r="A351286" s="12" t="s">
        <v>74</v>
      </c>
      <c r="B351286" s="4" t="s">
        <v>137</v>
      </c>
      <c r="C351286" s="68" t="s">
        <v>31</v>
      </c>
      <c r="D351286" s="3" t="s">
        <v>33</v>
      </c>
      <c r="P351286" s="9"/>
      <c r="Q351286" s="9"/>
    </row>
    <row r="351287" spans="1:17" ht="36.75" customHeight="1" x14ac:dyDescent="0.25">
      <c r="A351287" s="12" t="s">
        <v>42</v>
      </c>
      <c r="B351287" s="4" t="s">
        <v>1037</v>
      </c>
      <c r="C351287" s="68" t="s">
        <v>1038</v>
      </c>
      <c r="P351287" s="9"/>
      <c r="Q351287" s="9"/>
    </row>
    <row r="351288" spans="1:17" ht="36.75" customHeight="1" x14ac:dyDescent="0.25">
      <c r="A351288" s="12" t="s">
        <v>102</v>
      </c>
      <c r="C351288" s="68" t="s">
        <v>30</v>
      </c>
      <c r="P351288" s="9"/>
      <c r="Q351288" s="9"/>
    </row>
    <row r="351289" spans="1:17" ht="36.75" customHeight="1" x14ac:dyDescent="0.25">
      <c r="A351289" s="12" t="s">
        <v>174</v>
      </c>
      <c r="P351289" s="9"/>
      <c r="Q351289" s="9"/>
    </row>
    <row r="351290" spans="1:17" ht="36.75" customHeight="1" x14ac:dyDescent="0.25">
      <c r="A351290" s="12" t="s">
        <v>91</v>
      </c>
      <c r="P351290" s="9"/>
      <c r="Q351290" s="9"/>
    </row>
    <row r="351291" spans="1:17" ht="36.75" customHeight="1" x14ac:dyDescent="0.25">
      <c r="A351291" s="12" t="s">
        <v>97</v>
      </c>
      <c r="P351291" s="9"/>
      <c r="Q351291" s="9"/>
    </row>
    <row r="351292" spans="1:17" ht="36.75" customHeight="1" x14ac:dyDescent="0.25">
      <c r="A351292" s="12" t="s">
        <v>68</v>
      </c>
      <c r="P351292" s="9"/>
      <c r="Q351292" s="9"/>
    </row>
    <row r="351293" spans="1:17" ht="36.75" customHeight="1" x14ac:dyDescent="0.25">
      <c r="A351293" s="12" t="s">
        <v>48</v>
      </c>
      <c r="P351293" s="9"/>
      <c r="Q351293" s="9"/>
    </row>
    <row r="351294" spans="1:17" ht="36.75" customHeight="1" x14ac:dyDescent="0.25">
      <c r="A351294" s="12" t="s">
        <v>1051</v>
      </c>
      <c r="P351294" s="9"/>
      <c r="Q351294" s="9"/>
    </row>
    <row r="351295" spans="1:17" ht="36.75" customHeight="1" x14ac:dyDescent="0.25">
      <c r="P351295" s="9"/>
      <c r="Q351295" s="9"/>
    </row>
    <row r="351296" spans="1:17" ht="36.75" customHeight="1" x14ac:dyDescent="0.25">
      <c r="P351296" s="9"/>
      <c r="Q351296" s="9"/>
    </row>
    <row r="351297" spans="16:17" ht="36.75" customHeight="1" x14ac:dyDescent="0.25">
      <c r="P351297" s="9"/>
      <c r="Q351297" s="9"/>
    </row>
    <row r="351298" spans="16:17" ht="36.75" customHeight="1" x14ac:dyDescent="0.25">
      <c r="P351298" s="9"/>
      <c r="Q351298" s="9"/>
    </row>
    <row r="351299" spans="16:17" ht="36.75" customHeight="1" x14ac:dyDescent="0.25">
      <c r="P351299" s="9"/>
      <c r="Q351299" s="9"/>
    </row>
    <row r="351300" spans="16:17" ht="36.75" customHeight="1" x14ac:dyDescent="0.25">
      <c r="P351300" s="9"/>
      <c r="Q351300" s="9"/>
    </row>
    <row r="351301" spans="16:17" ht="36.75" customHeight="1" x14ac:dyDescent="0.25">
      <c r="P351301" s="9"/>
      <c r="Q351301" s="9"/>
    </row>
    <row r="351302" spans="16:17" ht="36.75" customHeight="1" x14ac:dyDescent="0.25">
      <c r="P351302" s="9"/>
      <c r="Q351302" s="9"/>
    </row>
    <row r="351303" spans="16:17" ht="36.75" customHeight="1" x14ac:dyDescent="0.25">
      <c r="P351303" s="9"/>
      <c r="Q351303" s="9"/>
    </row>
    <row r="351304" spans="16:17" ht="36.75" customHeight="1" x14ac:dyDescent="0.25">
      <c r="P351304" s="9"/>
      <c r="Q351304" s="9"/>
    </row>
    <row r="351305" spans="16:17" ht="36.75" customHeight="1" x14ac:dyDescent="0.25">
      <c r="P351305" s="9"/>
      <c r="Q351305" s="9"/>
    </row>
    <row r="351306" spans="16:17" ht="36.75" customHeight="1" x14ac:dyDescent="0.25">
      <c r="P351306" s="9"/>
      <c r="Q351306" s="9"/>
    </row>
    <row r="351307" spans="16:17" ht="36.75" customHeight="1" x14ac:dyDescent="0.25">
      <c r="P351307" s="9"/>
      <c r="Q351307" s="9"/>
    </row>
    <row r="351308" spans="16:17" ht="36.75" customHeight="1" x14ac:dyDescent="0.25">
      <c r="P351308" s="9"/>
      <c r="Q351308" s="9"/>
    </row>
    <row r="351309" spans="16:17" ht="36.75" customHeight="1" x14ac:dyDescent="0.25">
      <c r="P351309" s="9"/>
      <c r="Q351309" s="9"/>
    </row>
    <row r="351310" spans="16:17" ht="36.75" customHeight="1" x14ac:dyDescent="0.25">
      <c r="P351310" s="9"/>
      <c r="Q351310" s="9"/>
    </row>
    <row r="351311" spans="16:17" ht="36.75" customHeight="1" x14ac:dyDescent="0.25">
      <c r="P351311" s="9"/>
      <c r="Q351311" s="9"/>
    </row>
    <row r="351312" spans="16:17" ht="36.75" customHeight="1" x14ac:dyDescent="0.25">
      <c r="P351312" s="9"/>
      <c r="Q351312" s="9"/>
    </row>
    <row r="351313" spans="16:17" ht="36.75" customHeight="1" x14ac:dyDescent="0.25">
      <c r="P351313" s="9"/>
      <c r="Q351313" s="9"/>
    </row>
    <row r="351314" spans="16:17" ht="36.75" customHeight="1" x14ac:dyDescent="0.25">
      <c r="P351314" s="9"/>
      <c r="Q351314" s="9"/>
    </row>
    <row r="351315" spans="16:17" ht="36.75" customHeight="1" x14ac:dyDescent="0.25">
      <c r="P351315" s="9"/>
      <c r="Q351315" s="9"/>
    </row>
    <row r="351316" spans="16:17" ht="36.75" customHeight="1" x14ac:dyDescent="0.25">
      <c r="P351316" s="9"/>
      <c r="Q351316" s="9"/>
    </row>
    <row r="351317" spans="16:17" ht="36.75" customHeight="1" x14ac:dyDescent="0.25">
      <c r="P351317" s="9"/>
      <c r="Q351317" s="9"/>
    </row>
    <row r="351318" spans="16:17" ht="36.75" customHeight="1" x14ac:dyDescent="0.25">
      <c r="P351318" s="9"/>
      <c r="Q351318" s="9"/>
    </row>
    <row r="351319" spans="16:17" ht="36.75" customHeight="1" x14ac:dyDescent="0.25">
      <c r="P351319" s="9"/>
      <c r="Q351319" s="9"/>
    </row>
    <row r="351320" spans="16:17" ht="36.75" customHeight="1" x14ac:dyDescent="0.25">
      <c r="P351320" s="9"/>
      <c r="Q351320" s="9"/>
    </row>
    <row r="351321" spans="16:17" ht="36.75" customHeight="1" x14ac:dyDescent="0.25">
      <c r="P351321" s="9"/>
      <c r="Q351321" s="9"/>
    </row>
    <row r="351322" spans="16:17" ht="36.75" customHeight="1" x14ac:dyDescent="0.25">
      <c r="P351322" s="9"/>
      <c r="Q351322" s="9"/>
    </row>
    <row r="351323" spans="16:17" ht="36.75" customHeight="1" x14ac:dyDescent="0.25">
      <c r="P351323" s="9"/>
      <c r="Q351323" s="9"/>
    </row>
    <row r="351324" spans="16:17" ht="36.75" customHeight="1" x14ac:dyDescent="0.25">
      <c r="P351324" s="9"/>
      <c r="Q351324" s="9"/>
    </row>
    <row r="351325" spans="16:17" ht="36.75" customHeight="1" x14ac:dyDescent="0.25">
      <c r="P351325" s="9"/>
      <c r="Q351325" s="9"/>
    </row>
    <row r="351326" spans="16:17" ht="36.75" customHeight="1" x14ac:dyDescent="0.25">
      <c r="P351326" s="9"/>
      <c r="Q351326" s="9"/>
    </row>
    <row r="351327" spans="16:17" ht="36.75" customHeight="1" x14ac:dyDescent="0.25">
      <c r="P351327" s="9"/>
      <c r="Q351327" s="9"/>
    </row>
    <row r="351328" spans="16:17" ht="36.75" customHeight="1" x14ac:dyDescent="0.25">
      <c r="P351328" s="9"/>
      <c r="Q351328" s="9"/>
    </row>
    <row r="351329" spans="16:17" ht="36.75" customHeight="1" x14ac:dyDescent="0.25">
      <c r="P351329" s="9"/>
      <c r="Q351329" s="9"/>
    </row>
    <row r="351330" spans="16:17" ht="36.75" customHeight="1" x14ac:dyDescent="0.25">
      <c r="P351330" s="9"/>
      <c r="Q351330" s="9"/>
    </row>
    <row r="351331" spans="16:17" ht="36.75" customHeight="1" x14ac:dyDescent="0.25">
      <c r="P351331" s="9"/>
      <c r="Q351331" s="9"/>
    </row>
    <row r="351332" spans="16:17" ht="36.75" customHeight="1" x14ac:dyDescent="0.25">
      <c r="P351332" s="9"/>
      <c r="Q351332" s="9"/>
    </row>
    <row r="351333" spans="16:17" ht="36.75" customHeight="1" x14ac:dyDescent="0.25">
      <c r="P351333" s="9"/>
      <c r="Q351333" s="9"/>
    </row>
    <row r="351334" spans="16:17" ht="36.75" customHeight="1" x14ac:dyDescent="0.25">
      <c r="P351334" s="9"/>
      <c r="Q351334" s="9"/>
    </row>
    <row r="351335" spans="16:17" ht="36.75" customHeight="1" x14ac:dyDescent="0.25">
      <c r="P351335" s="9"/>
      <c r="Q351335" s="9"/>
    </row>
    <row r="351336" spans="16:17" ht="36.75" customHeight="1" x14ac:dyDescent="0.25">
      <c r="P351336" s="9"/>
      <c r="Q351336" s="9"/>
    </row>
    <row r="351337" spans="16:17" ht="36.75" customHeight="1" x14ac:dyDescent="0.25">
      <c r="P351337" s="9"/>
      <c r="Q351337" s="9"/>
    </row>
    <row r="351338" spans="16:17" ht="36.75" customHeight="1" x14ac:dyDescent="0.25">
      <c r="P351338" s="9"/>
      <c r="Q351338" s="9"/>
    </row>
  </sheetData>
  <sortState ref="A278:A292">
    <sortCondition ref="A278:A292"/>
  </sortState>
  <mergeCells count="2">
    <mergeCell ref="A1:K1"/>
    <mergeCell ref="P1:Q1"/>
  </mergeCells>
  <phoneticPr fontId="4" type="noConversion"/>
  <dataValidations xWindow="828" yWindow="708" count="19">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P127 P16:P32 P34:P35 P3 P37:P51 P53:P55 P57:P67 P71:P76 P78:P79 P81:P82 P85:P110 P112:P124" xr:uid="{00000000-0002-0000-00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Q127 Q16:Q32 Q34:Q35 Q3 Q37:Q51 Q53:Q55 Q57:Q67 Q71:Q76 Q78:Q79 Q81:Q82 Q85:Q110 Q112:Q124" xr:uid="{00000000-0002-0000-0000-000004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B34:B201 B223:B224 B3:B32" xr:uid="{00000000-0002-0000-0000-000005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D205:D206 D3:D32 D279:D291 D209:D277 D34:D203" xr:uid="{00000000-0002-0000-0000-000007000000}">
      <formula1>#REF!</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C3:C32 C34:C291" xr:uid="{00000000-0002-0000-00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3:K32 K34:K291"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F3:F32 F34:F291" xr:uid="{00000000-0002-0000-00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A34:A206 A3:A32" xr:uid="{00000000-0002-0000-00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G3:G32 G34:G291" xr:uid="{00000000-0002-0000-0000-000018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H3:H32 H34:H291" xr:uid="{00000000-0002-0000-0000-00001B000000}">
      <formula1>0</formula1>
      <formula2>4000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L66:L145 L34:L64 L3:L32 L148:L291" xr:uid="{00000000-0002-0000-0000-00001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M3:M32 M34:M291" xr:uid="{00000000-0002-0000-0000-00001E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N34:N241 N3:N32" xr:uid="{00000000-0002-0000-0000-00001F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O3:O32 O34:O241" xr:uid="{00000000-0002-0000-0000-000020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J3:J32 J293:J294 J34:J291" xr:uid="{00000000-0002-0000-0000-000029000000}">
      <formula1>#REF!</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D204" xr:uid="{00000000-0002-0000-0000-000036000000}">
      <formula1>#REF!</formula1>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P203:Q291 P128:Q201 P52:Q52" xr:uid="{00000000-0002-0000-0000-00000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I3:K32 I34:K291" xr:uid="{00000000-0002-0000-0000-00001C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K3:K32 K34:K291" xr:uid="{00000000-0002-0000-0000-00002A000000}">
      <formula1>$A$351068:$A$351079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W351009"/>
  <sheetViews>
    <sheetView zoomScale="80" zoomScaleNormal="80" workbookViewId="0">
      <selection activeCell="A4" sqref="A4"/>
    </sheetView>
  </sheetViews>
  <sheetFormatPr baseColWidth="10" defaultColWidth="9.140625" defaultRowHeight="15" x14ac:dyDescent="0.25"/>
  <cols>
    <col min="1" max="1" width="19" customWidth="1"/>
    <col min="2" max="2" width="16.7109375" customWidth="1"/>
    <col min="3" max="3" width="14.5703125" customWidth="1"/>
    <col min="4" max="4" width="33.7109375" customWidth="1"/>
    <col min="5" max="5" width="49" style="74" customWidth="1"/>
    <col min="6" max="6" width="19" customWidth="1"/>
    <col min="7" max="7" width="12.28515625" style="87" customWidth="1"/>
    <col min="8" max="8" width="39" customWidth="1"/>
    <col min="9" max="11" width="12.140625" style="84" customWidth="1"/>
    <col min="12" max="12" width="14.140625" style="84" customWidth="1"/>
    <col min="13" max="15" width="12.140625" style="84" customWidth="1"/>
    <col min="16" max="16" width="29" customWidth="1"/>
    <col min="17" max="17" width="23" customWidth="1"/>
    <col min="18" max="18" width="19" customWidth="1"/>
    <col min="20" max="253" width="8" hidden="1"/>
  </cols>
  <sheetData>
    <row r="1" spans="1:23" s="11" customFormat="1" x14ac:dyDescent="0.25">
      <c r="E1" s="74"/>
      <c r="G1" s="87"/>
      <c r="I1" s="84"/>
      <c r="J1" s="84"/>
      <c r="K1" s="84"/>
      <c r="L1" s="84"/>
      <c r="M1" s="84"/>
      <c r="N1" s="84"/>
      <c r="O1" s="84"/>
    </row>
    <row r="2" spans="1:23" s="11" customFormat="1" x14ac:dyDescent="0.25">
      <c r="E2" s="74"/>
      <c r="G2" s="87"/>
      <c r="I2" s="84"/>
      <c r="J2" s="84"/>
      <c r="K2" s="84"/>
      <c r="L2" s="84"/>
      <c r="M2" s="84"/>
      <c r="N2" s="84"/>
      <c r="O2" s="84"/>
    </row>
    <row r="3" spans="1:23" s="11" customFormat="1" ht="26.25" customHeight="1" x14ac:dyDescent="0.25">
      <c r="A3" s="72" t="s">
        <v>1474</v>
      </c>
      <c r="B3" s="73"/>
      <c r="C3" s="73"/>
      <c r="D3" s="73"/>
      <c r="E3" s="73"/>
      <c r="F3" s="73"/>
      <c r="G3" s="70"/>
      <c r="H3" s="69"/>
      <c r="I3" s="69"/>
      <c r="J3" s="69"/>
      <c r="K3" s="69"/>
      <c r="L3" s="69"/>
      <c r="M3" s="76" t="s">
        <v>1457</v>
      </c>
      <c r="N3" s="77"/>
      <c r="O3" s="70"/>
      <c r="P3" s="70"/>
      <c r="Q3" s="70"/>
      <c r="R3" s="69"/>
      <c r="S3" s="69"/>
      <c r="T3" s="69"/>
      <c r="U3" s="69"/>
      <c r="V3" s="69"/>
      <c r="W3" s="69"/>
    </row>
    <row r="4" spans="1:23" ht="75" x14ac:dyDescent="0.25">
      <c r="A4" s="78" t="s">
        <v>1132</v>
      </c>
      <c r="B4" s="78" t="s">
        <v>1466</v>
      </c>
      <c r="C4" s="78" t="s">
        <v>1133</v>
      </c>
      <c r="D4" s="78" t="s">
        <v>5</v>
      </c>
      <c r="E4" s="78" t="s">
        <v>1134</v>
      </c>
      <c r="F4" s="78" t="s">
        <v>1135</v>
      </c>
      <c r="G4" s="78" t="s">
        <v>1136</v>
      </c>
      <c r="H4" s="75" t="s">
        <v>6</v>
      </c>
      <c r="I4" s="75" t="s">
        <v>8</v>
      </c>
      <c r="J4" s="75" t="s">
        <v>9</v>
      </c>
      <c r="K4" s="75" t="s">
        <v>1473</v>
      </c>
      <c r="L4" s="75" t="s">
        <v>1467</v>
      </c>
      <c r="M4" s="75" t="s">
        <v>12</v>
      </c>
      <c r="N4" s="75" t="s">
        <v>13</v>
      </c>
      <c r="O4" s="75" t="s">
        <v>1468</v>
      </c>
      <c r="P4" s="71"/>
      <c r="Q4" s="71"/>
      <c r="R4" s="71"/>
      <c r="S4" s="71"/>
      <c r="T4" s="71"/>
      <c r="U4" s="71"/>
      <c r="V4" s="71"/>
      <c r="W4" s="71"/>
    </row>
    <row r="5" spans="1:23" ht="89.25" customHeight="1" x14ac:dyDescent="0.25">
      <c r="A5" s="79" t="s">
        <v>1426</v>
      </c>
      <c r="B5" s="80" t="s">
        <v>1469</v>
      </c>
      <c r="C5" s="81">
        <v>44809</v>
      </c>
      <c r="D5" s="79" t="s">
        <v>1378</v>
      </c>
      <c r="E5" s="82" t="s">
        <v>1431</v>
      </c>
      <c r="F5" s="89">
        <v>446479919.76999998</v>
      </c>
      <c r="G5" s="88">
        <v>112</v>
      </c>
      <c r="H5" s="79" t="s">
        <v>1471</v>
      </c>
      <c r="I5" s="85">
        <v>0</v>
      </c>
      <c r="J5" s="85">
        <v>0</v>
      </c>
      <c r="K5" s="83">
        <v>44813</v>
      </c>
      <c r="L5" s="83">
        <v>44926</v>
      </c>
      <c r="M5" s="86">
        <v>0</v>
      </c>
      <c r="N5" s="86">
        <v>0</v>
      </c>
      <c r="O5" s="83"/>
    </row>
    <row r="6" spans="1:23" ht="90" x14ac:dyDescent="0.25">
      <c r="A6" s="79" t="s">
        <v>1427</v>
      </c>
      <c r="B6" s="80" t="s">
        <v>1447</v>
      </c>
      <c r="C6" s="81">
        <v>44807</v>
      </c>
      <c r="D6" s="79" t="s">
        <v>1429</v>
      </c>
      <c r="E6" s="82" t="s">
        <v>1432</v>
      </c>
      <c r="F6" s="89">
        <v>3983158368</v>
      </c>
      <c r="G6" s="88">
        <v>119</v>
      </c>
      <c r="H6" s="79" t="s">
        <v>1472</v>
      </c>
      <c r="I6" s="85">
        <v>0</v>
      </c>
      <c r="J6" s="85">
        <v>0</v>
      </c>
      <c r="K6" s="83">
        <v>44807</v>
      </c>
      <c r="L6" s="83">
        <v>44926</v>
      </c>
      <c r="M6" s="86">
        <v>1</v>
      </c>
      <c r="N6" s="86">
        <v>1</v>
      </c>
      <c r="O6" s="83"/>
    </row>
    <row r="7" spans="1:23" ht="75" x14ac:dyDescent="0.25">
      <c r="A7" s="79" t="s">
        <v>1428</v>
      </c>
      <c r="B7" s="80" t="s">
        <v>1470</v>
      </c>
      <c r="C7" s="81">
        <v>44817</v>
      </c>
      <c r="D7" s="79" t="s">
        <v>1430</v>
      </c>
      <c r="E7" s="82" t="s">
        <v>1433</v>
      </c>
      <c r="F7" s="89">
        <v>104767192.89</v>
      </c>
      <c r="G7" s="88">
        <v>86</v>
      </c>
      <c r="H7" s="79" t="s">
        <v>1424</v>
      </c>
      <c r="I7" s="85">
        <v>0</v>
      </c>
      <c r="J7" s="85">
        <v>0</v>
      </c>
      <c r="K7" s="83">
        <v>44823</v>
      </c>
      <c r="L7" s="83">
        <v>44910</v>
      </c>
      <c r="M7" s="86">
        <v>0</v>
      </c>
      <c r="N7" s="86">
        <v>0</v>
      </c>
      <c r="O7" s="83"/>
    </row>
    <row r="8" spans="1:23" x14ac:dyDescent="0.25">
      <c r="A8" s="1" t="s">
        <v>15</v>
      </c>
      <c r="B8" s="1" t="s">
        <v>15</v>
      </c>
      <c r="C8" s="1" t="s">
        <v>15</v>
      </c>
      <c r="D8" s="1" t="s">
        <v>15</v>
      </c>
      <c r="E8" s="2" t="s">
        <v>15</v>
      </c>
      <c r="F8" s="1" t="s">
        <v>15</v>
      </c>
      <c r="G8" s="1" t="s">
        <v>15</v>
      </c>
      <c r="H8" s="1" t="s">
        <v>15</v>
      </c>
      <c r="I8" s="1" t="s">
        <v>15</v>
      </c>
      <c r="J8" s="1" t="s">
        <v>15</v>
      </c>
      <c r="K8" s="1"/>
      <c r="L8" s="1" t="s">
        <v>15</v>
      </c>
      <c r="M8" s="1" t="s">
        <v>15</v>
      </c>
      <c r="N8" s="1" t="s">
        <v>15</v>
      </c>
      <c r="O8" s="1" t="s">
        <v>15</v>
      </c>
      <c r="P8" s="1" t="s">
        <v>15</v>
      </c>
      <c r="Q8" s="1" t="s">
        <v>15</v>
      </c>
      <c r="R8" s="1" t="s">
        <v>15</v>
      </c>
    </row>
    <row r="9" spans="1:23" x14ac:dyDescent="0.25">
      <c r="A9" s="1" t="s">
        <v>15</v>
      </c>
      <c r="B9" s="1" t="s">
        <v>15</v>
      </c>
      <c r="C9" s="1" t="s">
        <v>15</v>
      </c>
      <c r="D9" s="1" t="s">
        <v>15</v>
      </c>
      <c r="E9" s="2" t="s">
        <v>15</v>
      </c>
      <c r="F9" s="1" t="s">
        <v>15</v>
      </c>
      <c r="G9" s="1" t="s">
        <v>15</v>
      </c>
      <c r="H9" s="1" t="s">
        <v>15</v>
      </c>
      <c r="I9" s="1" t="s">
        <v>15</v>
      </c>
      <c r="J9" s="1" t="s">
        <v>15</v>
      </c>
      <c r="K9" s="1"/>
      <c r="L9" s="1" t="s">
        <v>15</v>
      </c>
      <c r="M9" s="1" t="s">
        <v>15</v>
      </c>
      <c r="N9" s="1" t="s">
        <v>15</v>
      </c>
      <c r="O9" s="1" t="s">
        <v>15</v>
      </c>
      <c r="P9" s="1"/>
      <c r="Q9" s="1" t="s">
        <v>15</v>
      </c>
      <c r="R9" s="1" t="s">
        <v>15</v>
      </c>
    </row>
    <row r="350999" spans="1:1" x14ac:dyDescent="0.25">
      <c r="A350999" t="s">
        <v>60</v>
      </c>
    </row>
    <row r="351000" spans="1:1" x14ac:dyDescent="0.25">
      <c r="A351000" t="s">
        <v>25</v>
      </c>
    </row>
    <row r="351001" spans="1:1" x14ac:dyDescent="0.25">
      <c r="A351001" t="s">
        <v>74</v>
      </c>
    </row>
    <row r="351002" spans="1:1" x14ac:dyDescent="0.25">
      <c r="A351002" t="s">
        <v>42</v>
      </c>
    </row>
    <row r="351003" spans="1:1" x14ac:dyDescent="0.25">
      <c r="A351003" t="s">
        <v>102</v>
      </c>
    </row>
    <row r="351004" spans="1:1" x14ac:dyDescent="0.25">
      <c r="A351004" t="s">
        <v>174</v>
      </c>
    </row>
    <row r="351005" spans="1:1" x14ac:dyDescent="0.25">
      <c r="A351005" t="s">
        <v>91</v>
      </c>
    </row>
    <row r="351006" spans="1:1" x14ac:dyDescent="0.25">
      <c r="A351006" t="s">
        <v>97</v>
      </c>
    </row>
    <row r="351007" spans="1:1" x14ac:dyDescent="0.25">
      <c r="A351007" t="s">
        <v>68</v>
      </c>
    </row>
    <row r="351008" spans="1:1" x14ac:dyDescent="0.25">
      <c r="A351008" t="s">
        <v>48</v>
      </c>
    </row>
    <row r="351009" spans="1:1" x14ac:dyDescent="0.25">
      <c r="A351009" t="s">
        <v>1051</v>
      </c>
    </row>
  </sheetData>
  <mergeCells count="2">
    <mergeCell ref="A3:F3"/>
    <mergeCell ref="M3:N3"/>
  </mergeCells>
  <phoneticPr fontId="4" type="noConversion"/>
  <dataValidations count="7">
    <dataValidation type="date" allowBlank="1" showInputMessage="1" errorTitle="Entrada no válida" error="Por favor escriba una fecha válida (AAAA/MM/DD)" promptTitle="Ingrese una fecha (AAAA/MM/DD)" prompt=" Registre la fecha en la cual se SUSCRIBIÓ la orden (Formato AAAA/MM/DD)." sqref="C5:C7" xr:uid="{00000000-0002-0000-0200-000006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D5:D7" xr:uid="{00000000-0002-0000-0200-00000A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E5:E7" xr:uid="{00000000-0002-0000-02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5:F7" xr:uid="{00000000-0002-0000-02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G5:G7" xr:uid="{00000000-0002-0000-02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H5:H7"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A5:A7" xr:uid="{00000000-0002-0000-0200-00000F000000}">
      <formula1>0</formula1>
      <formula2>390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88"/>
  <sheetViews>
    <sheetView tabSelected="1" zoomScaleNormal="100" workbookViewId="0">
      <pane ySplit="2" topLeftCell="A3" activePane="bottomLeft" state="frozen"/>
      <selection activeCell="A16" sqref="A16"/>
      <selection pane="bottomLeft" activeCell="A3" sqref="A3"/>
    </sheetView>
  </sheetViews>
  <sheetFormatPr baseColWidth="10" defaultColWidth="9.140625" defaultRowHeight="15" x14ac:dyDescent="0.25"/>
  <cols>
    <col min="1" max="1" width="15.5703125" style="74" customWidth="1"/>
    <col min="2" max="2" width="12.140625" style="74" customWidth="1"/>
    <col min="3" max="3" width="57" style="74" customWidth="1"/>
    <col min="4" max="4" width="16" style="98" customWidth="1"/>
    <col min="5" max="5" width="22.28515625" style="74" customWidth="1"/>
    <col min="6" max="6" width="33.5703125" style="74" customWidth="1"/>
    <col min="7" max="7" width="7.140625" style="15" customWidth="1"/>
    <col min="8" max="8" width="18.42578125" style="74" customWidth="1"/>
    <col min="9" max="9" width="9.28515625" style="74" customWidth="1"/>
    <col min="10" max="11" width="13.85546875" style="15" customWidth="1"/>
    <col min="12" max="12" width="11.42578125" style="74" customWidth="1"/>
    <col min="13" max="13" width="9.28515625" style="74" customWidth="1"/>
    <col min="14" max="14" width="8.28515625" style="74" hidden="1" customWidth="1"/>
    <col min="15" max="15" width="31.7109375" style="74" hidden="1" customWidth="1"/>
    <col min="16" max="16" width="6.5703125" style="74" hidden="1" customWidth="1"/>
    <col min="17" max="17" width="34" style="74" customWidth="1"/>
    <col min="18" max="18" width="91.7109375" style="74" customWidth="1"/>
    <col min="19" max="19" width="15.5703125" style="74" customWidth="1"/>
    <col min="20" max="20" width="39" style="74" customWidth="1"/>
    <col min="21" max="25" width="8" style="74" customWidth="1"/>
    <col min="26" max="26" width="10.42578125" style="74" customWidth="1"/>
    <col min="27" max="27" width="11.7109375" style="74" customWidth="1"/>
    <col min="28" max="28" width="4.5703125" style="74" customWidth="1"/>
    <col min="29" max="29" width="5.7109375" style="74" customWidth="1"/>
    <col min="30" max="30" width="34" style="74" customWidth="1"/>
    <col min="31" max="31" width="7" style="74" customWidth="1"/>
    <col min="32" max="32" width="15" style="74" customWidth="1"/>
    <col min="33" max="33" width="15.5703125" style="74" customWidth="1"/>
    <col min="34" max="34" width="7.140625" style="74" customWidth="1"/>
    <col min="35" max="35" width="11.28515625" style="74" customWidth="1"/>
    <col min="36" max="36" width="11.140625" style="74" customWidth="1"/>
    <col min="37" max="37" width="9.28515625" style="74" customWidth="1"/>
    <col min="38" max="41" width="8.5703125" style="74" customWidth="1"/>
    <col min="42" max="42" width="19" style="74" customWidth="1"/>
    <col min="43" max="43" width="9.140625" style="74"/>
    <col min="44" max="255" width="8" style="74" hidden="1"/>
    <col min="256" max="16384" width="9.140625" style="74"/>
  </cols>
  <sheetData>
    <row r="1" spans="1:16" ht="78.75" customHeight="1" x14ac:dyDescent="0.25">
      <c r="A1" s="72" t="s">
        <v>1476</v>
      </c>
      <c r="B1" s="73"/>
      <c r="C1" s="73"/>
      <c r="D1" s="73"/>
      <c r="E1" s="73"/>
      <c r="F1" s="69"/>
      <c r="G1" s="70"/>
      <c r="H1" s="69"/>
      <c r="I1" s="69"/>
      <c r="J1" s="70"/>
      <c r="K1" s="70"/>
      <c r="L1" s="101">
        <v>44834</v>
      </c>
      <c r="M1" s="70"/>
    </row>
    <row r="2" spans="1:16" ht="45.75" thickBot="1" x14ac:dyDescent="0.3">
      <c r="A2" s="53" t="s">
        <v>1137</v>
      </c>
      <c r="B2" s="53" t="s">
        <v>1138</v>
      </c>
      <c r="C2" s="53" t="s">
        <v>1139</v>
      </c>
      <c r="D2" s="90" t="s">
        <v>1140</v>
      </c>
      <c r="E2" s="53" t="s">
        <v>1141</v>
      </c>
      <c r="F2" s="53" t="s">
        <v>6</v>
      </c>
      <c r="G2" s="53" t="s">
        <v>1142</v>
      </c>
      <c r="H2" s="53" t="s">
        <v>8</v>
      </c>
      <c r="I2" s="53" t="s">
        <v>9</v>
      </c>
      <c r="J2" s="53" t="s">
        <v>1143</v>
      </c>
      <c r="K2" s="53" t="s">
        <v>1144</v>
      </c>
      <c r="L2" s="53" t="s">
        <v>12</v>
      </c>
      <c r="M2" s="53" t="s">
        <v>13</v>
      </c>
      <c r="N2" s="74">
        <v>1</v>
      </c>
    </row>
    <row r="3" spans="1:16" ht="77.25" thickBot="1" x14ac:dyDescent="0.3">
      <c r="A3" s="91" t="s">
        <v>1146</v>
      </c>
      <c r="B3" s="92">
        <v>41019</v>
      </c>
      <c r="C3" s="93" t="s">
        <v>1147</v>
      </c>
      <c r="D3" s="94">
        <v>0</v>
      </c>
      <c r="E3" s="97" t="s">
        <v>1475</v>
      </c>
      <c r="F3" s="93" t="s">
        <v>76</v>
      </c>
      <c r="G3" s="99">
        <v>1825</v>
      </c>
      <c r="H3" s="93">
        <v>0</v>
      </c>
      <c r="I3" s="93">
        <v>180</v>
      </c>
      <c r="J3" s="92">
        <v>44671</v>
      </c>
      <c r="K3" s="92">
        <v>44853</v>
      </c>
      <c r="L3" s="95">
        <v>0.89560439560439564</v>
      </c>
      <c r="M3" s="100" t="s">
        <v>1477</v>
      </c>
      <c r="N3" s="102">
        <f>+K3-J3</f>
        <v>182</v>
      </c>
      <c r="O3" s="102">
        <f>+L$1-J3</f>
        <v>163</v>
      </c>
      <c r="P3" s="103">
        <f>+O3*N$2/N3</f>
        <v>0.89560439560439564</v>
      </c>
    </row>
    <row r="4" spans="1:16" ht="39" thickBot="1" x14ac:dyDescent="0.3">
      <c r="A4" s="91" t="s">
        <v>1148</v>
      </c>
      <c r="B4" s="92" t="s">
        <v>1149</v>
      </c>
      <c r="C4" s="93" t="s">
        <v>1150</v>
      </c>
      <c r="D4" s="94">
        <v>0</v>
      </c>
      <c r="E4" s="93" t="s">
        <v>1151</v>
      </c>
      <c r="F4" s="93" t="s">
        <v>1152</v>
      </c>
      <c r="G4" s="99">
        <v>1096</v>
      </c>
      <c r="H4" s="93">
        <v>0</v>
      </c>
      <c r="I4" s="93">
        <v>1095</v>
      </c>
      <c r="J4" s="92" t="s">
        <v>1149</v>
      </c>
      <c r="K4" s="92" t="s">
        <v>1153</v>
      </c>
      <c r="L4" s="95">
        <v>0.86033774532177087</v>
      </c>
      <c r="M4" s="100" t="s">
        <v>1477</v>
      </c>
      <c r="N4" s="102">
        <f>+K4-J4</f>
        <v>2191</v>
      </c>
      <c r="O4" s="102">
        <f>+L$1-J4</f>
        <v>1885</v>
      </c>
      <c r="P4" s="103">
        <f>+O4*N$2/N4</f>
        <v>0.86033774532177087</v>
      </c>
    </row>
    <row r="5" spans="1:16" ht="64.5" thickBot="1" x14ac:dyDescent="0.3">
      <c r="A5" s="91" t="s">
        <v>1154</v>
      </c>
      <c r="B5" s="92" t="s">
        <v>1155</v>
      </c>
      <c r="C5" s="93" t="s">
        <v>1156</v>
      </c>
      <c r="D5" s="94">
        <v>40222159994</v>
      </c>
      <c r="E5" s="93" t="s">
        <v>1151</v>
      </c>
      <c r="F5" s="93" t="s">
        <v>196</v>
      </c>
      <c r="G5" s="99">
        <v>914</v>
      </c>
      <c r="H5" s="93">
        <v>0</v>
      </c>
      <c r="I5" s="93">
        <v>1409</v>
      </c>
      <c r="J5" s="92" t="s">
        <v>1155</v>
      </c>
      <c r="K5" s="92">
        <v>44865</v>
      </c>
      <c r="L5" s="95">
        <v>0.98252536640360766</v>
      </c>
      <c r="M5" s="95">
        <v>0</v>
      </c>
      <c r="N5" s="102">
        <f t="shared" ref="N5:N42" si="0">+K5-J5</f>
        <v>1774</v>
      </c>
      <c r="O5" s="102">
        <f t="shared" ref="O5:O42" si="1">+L$1-J5</f>
        <v>1743</v>
      </c>
      <c r="P5" s="103">
        <f t="shared" ref="P5:P42" si="2">+O5*N$2/N5</f>
        <v>0.98252536640360766</v>
      </c>
    </row>
    <row r="6" spans="1:16" ht="51.75" thickBot="1" x14ac:dyDescent="0.3">
      <c r="A6" s="91" t="s">
        <v>1157</v>
      </c>
      <c r="B6" s="92">
        <v>43117</v>
      </c>
      <c r="C6" s="93" t="s">
        <v>1158</v>
      </c>
      <c r="D6" s="94">
        <v>0</v>
      </c>
      <c r="E6" s="93" t="s">
        <v>1159</v>
      </c>
      <c r="F6" s="93" t="s">
        <v>196</v>
      </c>
      <c r="G6" s="99">
        <v>1095</v>
      </c>
      <c r="H6" s="93">
        <v>0</v>
      </c>
      <c r="I6" s="93">
        <v>730</v>
      </c>
      <c r="J6" s="92">
        <v>43117</v>
      </c>
      <c r="K6" s="92">
        <v>44942</v>
      </c>
      <c r="L6" s="95">
        <v>0.94082191780821922</v>
      </c>
      <c r="M6" s="100" t="s">
        <v>1477</v>
      </c>
      <c r="N6" s="102">
        <f t="shared" si="0"/>
        <v>1825</v>
      </c>
      <c r="O6" s="102">
        <f t="shared" si="1"/>
        <v>1717</v>
      </c>
      <c r="P6" s="103">
        <f t="shared" si="2"/>
        <v>0.94082191780821922</v>
      </c>
    </row>
    <row r="7" spans="1:16" ht="64.5" thickBot="1" x14ac:dyDescent="0.3">
      <c r="A7" s="91" t="s">
        <v>1160</v>
      </c>
      <c r="B7" s="10">
        <v>43126</v>
      </c>
      <c r="C7" s="93" t="s">
        <v>1161</v>
      </c>
      <c r="D7" s="94">
        <v>0</v>
      </c>
      <c r="E7" s="93" t="s">
        <v>1162</v>
      </c>
      <c r="F7" s="93" t="s">
        <v>1028</v>
      </c>
      <c r="G7" s="99">
        <v>1426</v>
      </c>
      <c r="H7" s="93">
        <v>0</v>
      </c>
      <c r="I7" s="93">
        <v>3447</v>
      </c>
      <c r="J7" s="92">
        <v>43136</v>
      </c>
      <c r="K7" s="92">
        <v>48191</v>
      </c>
      <c r="L7" s="95">
        <v>0.33590504451038578</v>
      </c>
      <c r="M7" s="100" t="s">
        <v>1477</v>
      </c>
      <c r="N7" s="102">
        <f t="shared" si="0"/>
        <v>5055</v>
      </c>
      <c r="O7" s="102">
        <f t="shared" si="1"/>
        <v>1698</v>
      </c>
      <c r="P7" s="103">
        <f t="shared" si="2"/>
        <v>0.33590504451038578</v>
      </c>
    </row>
    <row r="8" spans="1:16" ht="51.75" thickBot="1" x14ac:dyDescent="0.3">
      <c r="A8" s="91" t="s">
        <v>1166</v>
      </c>
      <c r="B8" s="92">
        <v>43424</v>
      </c>
      <c r="C8" s="93" t="s">
        <v>1167</v>
      </c>
      <c r="D8" s="94">
        <v>0</v>
      </c>
      <c r="E8" s="93" t="s">
        <v>1168</v>
      </c>
      <c r="F8" s="93" t="s">
        <v>1165</v>
      </c>
      <c r="G8" s="99">
        <v>730</v>
      </c>
      <c r="H8" s="93">
        <v>0</v>
      </c>
      <c r="I8" s="93">
        <v>730</v>
      </c>
      <c r="J8" s="92">
        <v>43424</v>
      </c>
      <c r="K8" s="92">
        <v>44884</v>
      </c>
      <c r="L8" s="95">
        <v>0.96575342465753422</v>
      </c>
      <c r="M8" s="100" t="s">
        <v>1477</v>
      </c>
      <c r="N8" s="102">
        <f t="shared" si="0"/>
        <v>1460</v>
      </c>
      <c r="O8" s="102">
        <f t="shared" si="1"/>
        <v>1410</v>
      </c>
      <c r="P8" s="103">
        <f t="shared" si="2"/>
        <v>0.96575342465753422</v>
      </c>
    </row>
    <row r="9" spans="1:16" ht="90" thickBot="1" x14ac:dyDescent="0.3">
      <c r="A9" s="91" t="s">
        <v>1169</v>
      </c>
      <c r="B9" s="92" t="s">
        <v>1170</v>
      </c>
      <c r="C9" s="93" t="s">
        <v>1171</v>
      </c>
      <c r="D9" s="94">
        <v>0</v>
      </c>
      <c r="E9" s="93" t="s">
        <v>1172</v>
      </c>
      <c r="F9" s="93" t="s">
        <v>1165</v>
      </c>
      <c r="G9" s="99">
        <v>732</v>
      </c>
      <c r="H9" s="93">
        <v>0</v>
      </c>
      <c r="I9" s="93">
        <v>730</v>
      </c>
      <c r="J9" s="92" t="s">
        <v>1170</v>
      </c>
      <c r="K9" s="92" t="s">
        <v>1173</v>
      </c>
      <c r="L9" s="95">
        <v>0.84520547945205482</v>
      </c>
      <c r="M9" s="100" t="s">
        <v>1477</v>
      </c>
      <c r="N9" s="102">
        <f t="shared" si="0"/>
        <v>1460</v>
      </c>
      <c r="O9" s="102">
        <f t="shared" si="1"/>
        <v>1234</v>
      </c>
      <c r="P9" s="103">
        <f t="shared" si="2"/>
        <v>0.84520547945205482</v>
      </c>
    </row>
    <row r="10" spans="1:16" ht="90" thickBot="1" x14ac:dyDescent="0.3">
      <c r="A10" s="91" t="s">
        <v>1174</v>
      </c>
      <c r="B10" s="92" t="s">
        <v>1175</v>
      </c>
      <c r="C10" s="93" t="s">
        <v>1163</v>
      </c>
      <c r="D10" s="94">
        <v>0</v>
      </c>
      <c r="E10" s="93" t="s">
        <v>1176</v>
      </c>
      <c r="F10" s="93" t="s">
        <v>1165</v>
      </c>
      <c r="G10" s="99">
        <v>730</v>
      </c>
      <c r="H10" s="93">
        <v>0</v>
      </c>
      <c r="I10" s="93">
        <v>730</v>
      </c>
      <c r="J10" s="92" t="s">
        <v>1175</v>
      </c>
      <c r="K10" s="92" t="s">
        <v>1177</v>
      </c>
      <c r="L10" s="95">
        <v>0.80753424657534245</v>
      </c>
      <c r="M10" s="100" t="s">
        <v>1477</v>
      </c>
      <c r="N10" s="102">
        <f t="shared" si="0"/>
        <v>1460</v>
      </c>
      <c r="O10" s="102">
        <f t="shared" si="1"/>
        <v>1179</v>
      </c>
      <c r="P10" s="103">
        <f t="shared" si="2"/>
        <v>0.80753424657534245</v>
      </c>
    </row>
    <row r="11" spans="1:16" ht="64.5" thickBot="1" x14ac:dyDescent="0.3">
      <c r="A11" s="91" t="s">
        <v>1178</v>
      </c>
      <c r="B11" s="92">
        <v>43658</v>
      </c>
      <c r="C11" s="93" t="s">
        <v>1179</v>
      </c>
      <c r="D11" s="94">
        <v>0</v>
      </c>
      <c r="E11" s="93" t="s">
        <v>445</v>
      </c>
      <c r="F11" s="93" t="s">
        <v>1165</v>
      </c>
      <c r="G11" s="99">
        <v>730</v>
      </c>
      <c r="H11" s="93">
        <v>0</v>
      </c>
      <c r="I11" s="93">
        <v>730</v>
      </c>
      <c r="J11" s="92">
        <v>43658</v>
      </c>
      <c r="K11" s="92">
        <v>45118</v>
      </c>
      <c r="L11" s="95">
        <v>0.80547945205479454</v>
      </c>
      <c r="M11" s="100" t="s">
        <v>1477</v>
      </c>
      <c r="N11" s="102">
        <f t="shared" si="0"/>
        <v>1460</v>
      </c>
      <c r="O11" s="102">
        <f t="shared" si="1"/>
        <v>1176</v>
      </c>
      <c r="P11" s="103">
        <f t="shared" si="2"/>
        <v>0.80547945205479454</v>
      </c>
    </row>
    <row r="12" spans="1:16" ht="90" thickBot="1" x14ac:dyDescent="0.3">
      <c r="A12" s="91" t="s">
        <v>1180</v>
      </c>
      <c r="B12" s="92" t="s">
        <v>1181</v>
      </c>
      <c r="C12" s="93" t="s">
        <v>1163</v>
      </c>
      <c r="D12" s="94">
        <v>0</v>
      </c>
      <c r="E12" s="93" t="s">
        <v>1182</v>
      </c>
      <c r="F12" s="93" t="s">
        <v>1165</v>
      </c>
      <c r="G12" s="99">
        <v>731</v>
      </c>
      <c r="H12" s="93">
        <v>0</v>
      </c>
      <c r="I12" s="93">
        <v>730</v>
      </c>
      <c r="J12" s="92" t="s">
        <v>1181</v>
      </c>
      <c r="K12" s="92">
        <v>45187</v>
      </c>
      <c r="L12" s="95">
        <v>0.75821917808219175</v>
      </c>
      <c r="M12" s="100" t="s">
        <v>1477</v>
      </c>
      <c r="N12" s="102">
        <f t="shared" si="0"/>
        <v>1460</v>
      </c>
      <c r="O12" s="102">
        <f t="shared" si="1"/>
        <v>1107</v>
      </c>
      <c r="P12" s="103">
        <f t="shared" si="2"/>
        <v>0.75821917808219175</v>
      </c>
    </row>
    <row r="13" spans="1:16" ht="90" thickBot="1" x14ac:dyDescent="0.3">
      <c r="A13" s="91" t="s">
        <v>1183</v>
      </c>
      <c r="B13" s="92" t="s">
        <v>1184</v>
      </c>
      <c r="C13" s="93" t="s">
        <v>1163</v>
      </c>
      <c r="D13" s="94">
        <v>0</v>
      </c>
      <c r="E13" s="93" t="s">
        <v>1185</v>
      </c>
      <c r="F13" s="93" t="s">
        <v>1165</v>
      </c>
      <c r="G13" s="99">
        <v>731</v>
      </c>
      <c r="H13" s="93">
        <v>0</v>
      </c>
      <c r="I13" s="93">
        <v>730</v>
      </c>
      <c r="J13" s="92" t="s">
        <v>1184</v>
      </c>
      <c r="K13" s="92">
        <v>45222</v>
      </c>
      <c r="L13" s="95">
        <v>0.73424657534246573</v>
      </c>
      <c r="M13" s="100" t="s">
        <v>1477</v>
      </c>
      <c r="N13" s="102">
        <f t="shared" si="0"/>
        <v>1460</v>
      </c>
      <c r="O13" s="102">
        <f t="shared" si="1"/>
        <v>1072</v>
      </c>
      <c r="P13" s="103">
        <f t="shared" si="2"/>
        <v>0.73424657534246573</v>
      </c>
    </row>
    <row r="14" spans="1:16" ht="115.5" thickBot="1" x14ac:dyDescent="0.3">
      <c r="A14" s="91" t="s">
        <v>1186</v>
      </c>
      <c r="B14" s="92">
        <v>43804</v>
      </c>
      <c r="C14" s="93" t="s">
        <v>1187</v>
      </c>
      <c r="D14" s="94">
        <v>0</v>
      </c>
      <c r="E14" s="93" t="s">
        <v>1188</v>
      </c>
      <c r="F14" s="93" t="s">
        <v>893</v>
      </c>
      <c r="G14" s="99">
        <v>731</v>
      </c>
      <c r="H14" s="93">
        <v>0</v>
      </c>
      <c r="I14" s="93">
        <v>730</v>
      </c>
      <c r="J14" s="92">
        <v>43804</v>
      </c>
      <c r="K14" s="92">
        <v>44899</v>
      </c>
      <c r="L14" s="95">
        <v>0.94063926940639264</v>
      </c>
      <c r="M14" s="100" t="s">
        <v>1477</v>
      </c>
      <c r="N14" s="102">
        <f t="shared" si="0"/>
        <v>1095</v>
      </c>
      <c r="O14" s="102">
        <f t="shared" si="1"/>
        <v>1030</v>
      </c>
      <c r="P14" s="103">
        <f t="shared" si="2"/>
        <v>0.94063926940639264</v>
      </c>
    </row>
    <row r="15" spans="1:16" ht="51.75" thickBot="1" x14ac:dyDescent="0.3">
      <c r="A15" s="91" t="s">
        <v>1189</v>
      </c>
      <c r="B15" s="92">
        <v>43829</v>
      </c>
      <c r="C15" s="93" t="s">
        <v>1190</v>
      </c>
      <c r="D15" s="94">
        <v>0</v>
      </c>
      <c r="E15" s="93" t="s">
        <v>1191</v>
      </c>
      <c r="F15" s="93" t="s">
        <v>1192</v>
      </c>
      <c r="G15" s="99">
        <v>183</v>
      </c>
      <c r="H15" s="93">
        <v>0</v>
      </c>
      <c r="I15" s="93">
        <v>390</v>
      </c>
      <c r="J15" s="92">
        <v>43830</v>
      </c>
      <c r="K15" s="92">
        <v>44984</v>
      </c>
      <c r="L15" s="95">
        <v>0.87001733102253032</v>
      </c>
      <c r="M15" s="100" t="s">
        <v>1477</v>
      </c>
      <c r="N15" s="102">
        <f t="shared" si="0"/>
        <v>1154</v>
      </c>
      <c r="O15" s="102">
        <f t="shared" si="1"/>
        <v>1004</v>
      </c>
      <c r="P15" s="103">
        <f t="shared" si="2"/>
        <v>0.87001733102253032</v>
      </c>
    </row>
    <row r="16" spans="1:16" ht="90" thickBot="1" x14ac:dyDescent="0.3">
      <c r="A16" s="91" t="s">
        <v>1193</v>
      </c>
      <c r="B16" s="92" t="s">
        <v>1194</v>
      </c>
      <c r="C16" s="93" t="s">
        <v>1195</v>
      </c>
      <c r="D16" s="94">
        <v>0</v>
      </c>
      <c r="E16" s="93" t="s">
        <v>1196</v>
      </c>
      <c r="F16" s="93" t="s">
        <v>333</v>
      </c>
      <c r="G16" s="99">
        <v>1800</v>
      </c>
      <c r="H16" s="93">
        <v>0</v>
      </c>
      <c r="I16" s="93">
        <v>0</v>
      </c>
      <c r="J16" s="92" t="s">
        <v>1194</v>
      </c>
      <c r="K16" s="92" t="s">
        <v>1197</v>
      </c>
      <c r="L16" s="95">
        <v>0.41785323110624317</v>
      </c>
      <c r="M16" s="100" t="s">
        <v>1477</v>
      </c>
      <c r="N16" s="102">
        <f t="shared" si="0"/>
        <v>1826</v>
      </c>
      <c r="O16" s="102">
        <f t="shared" si="1"/>
        <v>763</v>
      </c>
      <c r="P16" s="103">
        <f t="shared" si="2"/>
        <v>0.41785323110624317</v>
      </c>
    </row>
    <row r="17" spans="1:16" ht="90" thickBot="1" x14ac:dyDescent="0.3">
      <c r="A17" s="91" t="s">
        <v>1198</v>
      </c>
      <c r="B17" s="92" t="s">
        <v>1199</v>
      </c>
      <c r="C17" s="93" t="s">
        <v>1200</v>
      </c>
      <c r="D17" s="94">
        <v>0</v>
      </c>
      <c r="E17" s="93" t="s">
        <v>1159</v>
      </c>
      <c r="F17" s="93" t="s">
        <v>773</v>
      </c>
      <c r="G17" s="99">
        <v>1461</v>
      </c>
      <c r="H17" s="93">
        <v>0</v>
      </c>
      <c r="I17" s="93">
        <v>0</v>
      </c>
      <c r="J17" s="92" t="s">
        <v>1199</v>
      </c>
      <c r="K17" s="92">
        <v>45567</v>
      </c>
      <c r="L17" s="95">
        <v>0.49897470950102529</v>
      </c>
      <c r="M17" s="100" t="s">
        <v>1477</v>
      </c>
      <c r="N17" s="102">
        <f t="shared" si="0"/>
        <v>1463</v>
      </c>
      <c r="O17" s="102">
        <f t="shared" si="1"/>
        <v>730</v>
      </c>
      <c r="P17" s="103">
        <f t="shared" si="2"/>
        <v>0.49897470950102529</v>
      </c>
    </row>
    <row r="18" spans="1:16" ht="90" thickBot="1" x14ac:dyDescent="0.3">
      <c r="A18" s="91" t="s">
        <v>1201</v>
      </c>
      <c r="B18" s="92" t="s">
        <v>248</v>
      </c>
      <c r="C18" s="93" t="s">
        <v>1202</v>
      </c>
      <c r="D18" s="94">
        <v>0</v>
      </c>
      <c r="E18" s="93" t="s">
        <v>1203</v>
      </c>
      <c r="F18" s="93" t="s">
        <v>1165</v>
      </c>
      <c r="G18" s="99">
        <v>730</v>
      </c>
      <c r="H18" s="93">
        <v>0</v>
      </c>
      <c r="I18" s="93">
        <v>0</v>
      </c>
      <c r="J18" s="92" t="s">
        <v>248</v>
      </c>
      <c r="K18" s="92" t="s">
        <v>1204</v>
      </c>
      <c r="L18" s="95">
        <v>0.88614540466392322</v>
      </c>
      <c r="M18" s="100" t="s">
        <v>1477</v>
      </c>
      <c r="N18" s="102">
        <f t="shared" si="0"/>
        <v>729</v>
      </c>
      <c r="O18" s="102">
        <f t="shared" si="1"/>
        <v>646</v>
      </c>
      <c r="P18" s="103">
        <f t="shared" si="2"/>
        <v>0.88614540466392322</v>
      </c>
    </row>
    <row r="19" spans="1:16" ht="64.5" thickBot="1" x14ac:dyDescent="0.3">
      <c r="A19" s="91" t="s">
        <v>1205</v>
      </c>
      <c r="B19" s="92" t="s">
        <v>246</v>
      </c>
      <c r="C19" s="93" t="s">
        <v>1206</v>
      </c>
      <c r="D19" s="94">
        <v>0</v>
      </c>
      <c r="E19" s="93" t="s">
        <v>1207</v>
      </c>
      <c r="F19" s="93" t="s">
        <v>1208</v>
      </c>
      <c r="G19" s="99">
        <v>2191</v>
      </c>
      <c r="H19" s="93">
        <v>0</v>
      </c>
      <c r="I19" s="93">
        <v>0</v>
      </c>
      <c r="J19" s="92" t="s">
        <v>246</v>
      </c>
      <c r="K19" s="92" t="s">
        <v>1209</v>
      </c>
      <c r="L19" s="95">
        <v>0.29178082191780824</v>
      </c>
      <c r="M19" s="100" t="s">
        <v>1477</v>
      </c>
      <c r="N19" s="102">
        <f t="shared" si="0"/>
        <v>2190</v>
      </c>
      <c r="O19" s="102">
        <f t="shared" si="1"/>
        <v>639</v>
      </c>
      <c r="P19" s="103">
        <f t="shared" si="2"/>
        <v>0.29178082191780824</v>
      </c>
    </row>
    <row r="20" spans="1:16" ht="64.5" thickBot="1" x14ac:dyDescent="0.3">
      <c r="A20" s="91" t="s">
        <v>1210</v>
      </c>
      <c r="B20" s="92" t="s">
        <v>246</v>
      </c>
      <c r="C20" s="93" t="s">
        <v>1211</v>
      </c>
      <c r="D20" s="94">
        <v>0</v>
      </c>
      <c r="E20" s="93" t="s">
        <v>1207</v>
      </c>
      <c r="F20" s="93" t="s">
        <v>1208</v>
      </c>
      <c r="G20" s="99">
        <v>2191</v>
      </c>
      <c r="H20" s="93">
        <v>0</v>
      </c>
      <c r="I20" s="93">
        <v>0</v>
      </c>
      <c r="J20" s="92" t="s">
        <v>246</v>
      </c>
      <c r="K20" s="92" t="s">
        <v>1209</v>
      </c>
      <c r="L20" s="95">
        <v>0.29178082191780824</v>
      </c>
      <c r="M20" s="100" t="s">
        <v>1477</v>
      </c>
      <c r="N20" s="102">
        <f t="shared" si="0"/>
        <v>2190</v>
      </c>
      <c r="O20" s="102">
        <f t="shared" si="1"/>
        <v>639</v>
      </c>
      <c r="P20" s="103">
        <f t="shared" si="2"/>
        <v>0.29178082191780824</v>
      </c>
    </row>
    <row r="21" spans="1:16" ht="64.5" thickBot="1" x14ac:dyDescent="0.3">
      <c r="A21" s="91" t="s">
        <v>1212</v>
      </c>
      <c r="B21" s="92">
        <v>44257</v>
      </c>
      <c r="C21" s="93" t="s">
        <v>1213</v>
      </c>
      <c r="D21" s="94">
        <v>0</v>
      </c>
      <c r="E21" s="93" t="s">
        <v>1214</v>
      </c>
      <c r="F21" s="93" t="s">
        <v>231</v>
      </c>
      <c r="G21" s="99">
        <v>730</v>
      </c>
      <c r="H21" s="93">
        <v>0</v>
      </c>
      <c r="I21" s="93">
        <v>0</v>
      </c>
      <c r="J21" s="92">
        <v>44257</v>
      </c>
      <c r="K21" s="92">
        <v>44986</v>
      </c>
      <c r="L21" s="95">
        <v>0.79149519890260633</v>
      </c>
      <c r="M21" s="100" t="s">
        <v>1477</v>
      </c>
      <c r="N21" s="102">
        <f t="shared" si="0"/>
        <v>729</v>
      </c>
      <c r="O21" s="102">
        <f t="shared" si="1"/>
        <v>577</v>
      </c>
      <c r="P21" s="103">
        <f t="shared" si="2"/>
        <v>0.79149519890260633</v>
      </c>
    </row>
    <row r="22" spans="1:16" ht="90" thickBot="1" x14ac:dyDescent="0.3">
      <c r="A22" s="91" t="s">
        <v>1215</v>
      </c>
      <c r="B22" s="92" t="s">
        <v>1216</v>
      </c>
      <c r="C22" s="93" t="s">
        <v>1217</v>
      </c>
      <c r="D22" s="94">
        <v>0</v>
      </c>
      <c r="E22" s="93" t="s">
        <v>1218</v>
      </c>
      <c r="F22" s="93" t="s">
        <v>1219</v>
      </c>
      <c r="G22" s="99">
        <v>730</v>
      </c>
      <c r="H22" s="93">
        <v>0</v>
      </c>
      <c r="I22" s="93">
        <v>0</v>
      </c>
      <c r="J22" s="92" t="s">
        <v>1216</v>
      </c>
      <c r="K22" s="92" t="s">
        <v>1220</v>
      </c>
      <c r="L22" s="95">
        <v>0.67489711934156382</v>
      </c>
      <c r="M22" s="100" t="s">
        <v>1477</v>
      </c>
      <c r="N22" s="102">
        <f t="shared" si="0"/>
        <v>729</v>
      </c>
      <c r="O22" s="102">
        <f t="shared" si="1"/>
        <v>492</v>
      </c>
      <c r="P22" s="103">
        <f t="shared" si="2"/>
        <v>0.67489711934156382</v>
      </c>
    </row>
    <row r="23" spans="1:16" ht="90" thickBot="1" x14ac:dyDescent="0.3">
      <c r="A23" s="91" t="s">
        <v>1221</v>
      </c>
      <c r="B23" s="92" t="s">
        <v>324</v>
      </c>
      <c r="C23" s="93" t="s">
        <v>1217</v>
      </c>
      <c r="D23" s="94">
        <v>0</v>
      </c>
      <c r="E23" s="93" t="s">
        <v>1222</v>
      </c>
      <c r="F23" s="93" t="s">
        <v>1219</v>
      </c>
      <c r="G23" s="99">
        <v>730</v>
      </c>
      <c r="H23" s="93">
        <v>0</v>
      </c>
      <c r="I23" s="93">
        <v>0</v>
      </c>
      <c r="J23" s="92" t="s">
        <v>324</v>
      </c>
      <c r="K23" s="92" t="s">
        <v>1223</v>
      </c>
      <c r="L23" s="95">
        <v>0.67626886145404663</v>
      </c>
      <c r="M23" s="100" t="s">
        <v>1477</v>
      </c>
      <c r="N23" s="102">
        <f t="shared" si="0"/>
        <v>729</v>
      </c>
      <c r="O23" s="102">
        <f t="shared" si="1"/>
        <v>493</v>
      </c>
      <c r="P23" s="103">
        <f t="shared" si="2"/>
        <v>0.67626886145404663</v>
      </c>
    </row>
    <row r="24" spans="1:16" ht="90" thickBot="1" x14ac:dyDescent="0.3">
      <c r="A24" s="91" t="s">
        <v>1224</v>
      </c>
      <c r="B24" s="92" t="s">
        <v>356</v>
      </c>
      <c r="C24" s="93" t="s">
        <v>1225</v>
      </c>
      <c r="D24" s="94">
        <v>0</v>
      </c>
      <c r="E24" s="93" t="s">
        <v>1226</v>
      </c>
      <c r="F24" s="93" t="s">
        <v>1219</v>
      </c>
      <c r="G24" s="99">
        <v>730</v>
      </c>
      <c r="H24" s="93">
        <v>0</v>
      </c>
      <c r="I24" s="93">
        <v>0</v>
      </c>
      <c r="J24" s="92" t="s">
        <v>356</v>
      </c>
      <c r="K24" s="92" t="s">
        <v>1153</v>
      </c>
      <c r="L24" s="95">
        <v>0.58024691358024694</v>
      </c>
      <c r="M24" s="100" t="s">
        <v>1477</v>
      </c>
      <c r="N24" s="102">
        <f t="shared" si="0"/>
        <v>729</v>
      </c>
      <c r="O24" s="102">
        <f t="shared" si="1"/>
        <v>423</v>
      </c>
      <c r="P24" s="103">
        <f t="shared" si="2"/>
        <v>0.58024691358024694</v>
      </c>
    </row>
    <row r="25" spans="1:16" ht="51.75" thickBot="1" x14ac:dyDescent="0.3">
      <c r="A25" s="91" t="s">
        <v>1227</v>
      </c>
      <c r="B25" s="92">
        <v>44404</v>
      </c>
      <c r="C25" s="93" t="s">
        <v>1228</v>
      </c>
      <c r="D25" s="94">
        <v>1658759199</v>
      </c>
      <c r="E25" s="93" t="s">
        <v>877</v>
      </c>
      <c r="F25" s="93" t="s">
        <v>231</v>
      </c>
      <c r="G25" s="99">
        <v>145</v>
      </c>
      <c r="H25" s="93">
        <v>0</v>
      </c>
      <c r="I25" s="93">
        <v>0</v>
      </c>
      <c r="J25" s="92">
        <v>44404</v>
      </c>
      <c r="K25" s="92">
        <v>44588</v>
      </c>
      <c r="L25" s="95">
        <v>2.3369565217391304</v>
      </c>
      <c r="M25" s="95">
        <v>0</v>
      </c>
      <c r="N25" s="102">
        <f t="shared" si="0"/>
        <v>184</v>
      </c>
      <c r="O25" s="102">
        <f t="shared" si="1"/>
        <v>430</v>
      </c>
      <c r="P25" s="103">
        <f t="shared" si="2"/>
        <v>2.3369565217391304</v>
      </c>
    </row>
    <row r="26" spans="1:16" ht="51.75" thickBot="1" x14ac:dyDescent="0.3">
      <c r="A26" s="91" t="s">
        <v>1229</v>
      </c>
      <c r="B26" s="92">
        <v>44491</v>
      </c>
      <c r="C26" s="93" t="s">
        <v>1230</v>
      </c>
      <c r="D26" s="94">
        <v>0</v>
      </c>
      <c r="E26" s="93" t="s">
        <v>1231</v>
      </c>
      <c r="F26" s="93" t="s">
        <v>231</v>
      </c>
      <c r="G26" s="99">
        <v>436</v>
      </c>
      <c r="H26" s="93">
        <v>0</v>
      </c>
      <c r="I26" s="93">
        <v>0</v>
      </c>
      <c r="J26" s="92">
        <v>44491</v>
      </c>
      <c r="K26" s="92">
        <v>44926</v>
      </c>
      <c r="L26" s="95">
        <v>0.78850574712643673</v>
      </c>
      <c r="M26" s="100" t="s">
        <v>1477</v>
      </c>
      <c r="N26" s="102">
        <f t="shared" si="0"/>
        <v>435</v>
      </c>
      <c r="O26" s="102">
        <f t="shared" si="1"/>
        <v>343</v>
      </c>
      <c r="P26" s="103">
        <f t="shared" si="2"/>
        <v>0.78850574712643673</v>
      </c>
    </row>
    <row r="27" spans="1:16" ht="115.5" thickBot="1" x14ac:dyDescent="0.3">
      <c r="A27" s="91" t="s">
        <v>1232</v>
      </c>
      <c r="B27" s="92">
        <v>44558</v>
      </c>
      <c r="C27" s="93" t="s">
        <v>1233</v>
      </c>
      <c r="D27" s="94">
        <v>0</v>
      </c>
      <c r="E27" s="93" t="s">
        <v>415</v>
      </c>
      <c r="F27" s="93" t="s">
        <v>1234</v>
      </c>
      <c r="G27" s="99">
        <v>730</v>
      </c>
      <c r="H27" s="93">
        <v>0</v>
      </c>
      <c r="I27" s="93">
        <v>0</v>
      </c>
      <c r="J27" s="92">
        <v>44558</v>
      </c>
      <c r="K27" s="92">
        <v>45287</v>
      </c>
      <c r="L27" s="95">
        <v>0.37860082304526749</v>
      </c>
      <c r="M27" s="100" t="s">
        <v>1477</v>
      </c>
      <c r="N27" s="102">
        <f t="shared" si="0"/>
        <v>729</v>
      </c>
      <c r="O27" s="102">
        <f t="shared" si="1"/>
        <v>276</v>
      </c>
      <c r="P27" s="103">
        <f t="shared" si="2"/>
        <v>0.37860082304526749</v>
      </c>
    </row>
    <row r="28" spans="1:16" ht="90" thickBot="1" x14ac:dyDescent="0.3">
      <c r="A28" s="91" t="s">
        <v>1235</v>
      </c>
      <c r="B28" s="92">
        <v>44539</v>
      </c>
      <c r="C28" s="93" t="s">
        <v>1236</v>
      </c>
      <c r="D28" s="94">
        <v>0</v>
      </c>
      <c r="E28" s="93" t="s">
        <v>1237</v>
      </c>
      <c r="F28" s="93" t="s">
        <v>1238</v>
      </c>
      <c r="G28" s="99">
        <v>724</v>
      </c>
      <c r="H28" s="93">
        <v>0</v>
      </c>
      <c r="I28" s="93">
        <v>0</v>
      </c>
      <c r="J28" s="92">
        <v>44539</v>
      </c>
      <c r="K28" s="92">
        <v>45262</v>
      </c>
      <c r="L28" s="95">
        <v>0.40802213001383125</v>
      </c>
      <c r="M28" s="100" t="s">
        <v>1477</v>
      </c>
      <c r="N28" s="102">
        <f t="shared" si="0"/>
        <v>723</v>
      </c>
      <c r="O28" s="102">
        <f t="shared" si="1"/>
        <v>295</v>
      </c>
      <c r="P28" s="103">
        <f t="shared" si="2"/>
        <v>0.40802213001383125</v>
      </c>
    </row>
    <row r="29" spans="1:16" ht="77.25" thickBot="1" x14ac:dyDescent="0.3">
      <c r="A29" s="91" t="s">
        <v>1239</v>
      </c>
      <c r="B29" s="92">
        <v>44558</v>
      </c>
      <c r="C29" s="93" t="s">
        <v>1240</v>
      </c>
      <c r="D29" s="94">
        <v>0</v>
      </c>
      <c r="E29" s="93" t="s">
        <v>1241</v>
      </c>
      <c r="F29" s="93" t="s">
        <v>1029</v>
      </c>
      <c r="G29" s="99">
        <v>4</v>
      </c>
      <c r="H29" s="93">
        <v>0</v>
      </c>
      <c r="I29" s="93">
        <v>0</v>
      </c>
      <c r="J29" s="92">
        <v>44558</v>
      </c>
      <c r="K29" s="92">
        <v>44561</v>
      </c>
      <c r="L29" s="95">
        <v>92</v>
      </c>
      <c r="M29" s="95">
        <v>0</v>
      </c>
      <c r="N29" s="102">
        <f t="shared" si="0"/>
        <v>3</v>
      </c>
      <c r="O29" s="102">
        <f t="shared" si="1"/>
        <v>276</v>
      </c>
      <c r="P29" s="103">
        <f t="shared" si="2"/>
        <v>92</v>
      </c>
    </row>
    <row r="30" spans="1:16" ht="77.25" thickBot="1" x14ac:dyDescent="0.3">
      <c r="A30" s="91" t="s">
        <v>1242</v>
      </c>
      <c r="B30" s="92">
        <v>44557</v>
      </c>
      <c r="C30" s="93" t="s">
        <v>1243</v>
      </c>
      <c r="D30" s="94">
        <v>4395000000</v>
      </c>
      <c r="E30" s="93" t="s">
        <v>1244</v>
      </c>
      <c r="F30" s="93" t="s">
        <v>183</v>
      </c>
      <c r="G30" s="99">
        <v>5</v>
      </c>
      <c r="H30" s="93">
        <v>0</v>
      </c>
      <c r="I30" s="93">
        <v>0</v>
      </c>
      <c r="J30" s="92">
        <v>44557</v>
      </c>
      <c r="K30" s="92">
        <v>44561</v>
      </c>
      <c r="L30" s="95">
        <v>69.25</v>
      </c>
      <c r="M30" s="95">
        <v>0</v>
      </c>
      <c r="N30" s="102">
        <f t="shared" si="0"/>
        <v>4</v>
      </c>
      <c r="O30" s="102">
        <f t="shared" si="1"/>
        <v>277</v>
      </c>
      <c r="P30" s="103">
        <f t="shared" si="2"/>
        <v>69.25</v>
      </c>
    </row>
    <row r="31" spans="1:16" ht="179.25" thickBot="1" x14ac:dyDescent="0.3">
      <c r="A31" s="91" t="s">
        <v>1245</v>
      </c>
      <c r="B31" s="92">
        <v>44559</v>
      </c>
      <c r="C31" s="93" t="s">
        <v>1246</v>
      </c>
      <c r="D31" s="94">
        <v>0</v>
      </c>
      <c r="E31" s="93" t="s">
        <v>1247</v>
      </c>
      <c r="F31" s="93" t="s">
        <v>1238</v>
      </c>
      <c r="G31" s="99">
        <v>3451</v>
      </c>
      <c r="H31" s="93">
        <v>0</v>
      </c>
      <c r="I31" s="93">
        <v>0</v>
      </c>
      <c r="J31" s="92">
        <v>44559</v>
      </c>
      <c r="K31" s="92">
        <v>48009</v>
      </c>
      <c r="L31" s="95">
        <v>7.9710144927536225E-2</v>
      </c>
      <c r="M31" s="100" t="s">
        <v>1477</v>
      </c>
      <c r="N31" s="102">
        <f t="shared" si="0"/>
        <v>3450</v>
      </c>
      <c r="O31" s="102">
        <f t="shared" si="1"/>
        <v>275</v>
      </c>
      <c r="P31" s="103">
        <f t="shared" si="2"/>
        <v>7.9710144927536225E-2</v>
      </c>
    </row>
    <row r="32" spans="1:16" ht="115.5" thickBot="1" x14ac:dyDescent="0.3">
      <c r="A32" s="91" t="s">
        <v>1248</v>
      </c>
      <c r="B32" s="92">
        <v>44560</v>
      </c>
      <c r="C32" s="93" t="s">
        <v>1249</v>
      </c>
      <c r="D32" s="94">
        <v>0</v>
      </c>
      <c r="E32" s="93" t="s">
        <v>1250</v>
      </c>
      <c r="F32" s="93" t="s">
        <v>1251</v>
      </c>
      <c r="G32" s="99">
        <v>730</v>
      </c>
      <c r="H32" s="93">
        <v>0</v>
      </c>
      <c r="I32" s="93">
        <v>0</v>
      </c>
      <c r="J32" s="92">
        <v>44560</v>
      </c>
      <c r="K32" s="92">
        <v>45289</v>
      </c>
      <c r="L32" s="95">
        <v>0.37585733882030176</v>
      </c>
      <c r="M32" s="100" t="s">
        <v>1477</v>
      </c>
      <c r="N32" s="102">
        <f t="shared" si="0"/>
        <v>729</v>
      </c>
      <c r="O32" s="102">
        <f t="shared" si="1"/>
        <v>274</v>
      </c>
      <c r="P32" s="103">
        <f t="shared" si="2"/>
        <v>0.37585733882030176</v>
      </c>
    </row>
    <row r="33" spans="1:16" ht="77.25" thickBot="1" x14ac:dyDescent="0.3">
      <c r="A33" s="91" t="s">
        <v>1252</v>
      </c>
      <c r="B33" s="92">
        <v>44560</v>
      </c>
      <c r="C33" s="93" t="s">
        <v>1253</v>
      </c>
      <c r="D33" s="94">
        <v>28245279859</v>
      </c>
      <c r="E33" s="93" t="s">
        <v>1254</v>
      </c>
      <c r="F33" s="93" t="s">
        <v>1255</v>
      </c>
      <c r="G33" s="99">
        <v>581</v>
      </c>
      <c r="H33" s="93">
        <v>0</v>
      </c>
      <c r="I33" s="93">
        <v>0</v>
      </c>
      <c r="J33" s="92">
        <v>44560</v>
      </c>
      <c r="K33" s="92">
        <v>45140</v>
      </c>
      <c r="L33" s="95">
        <v>0.47241379310344828</v>
      </c>
      <c r="M33" s="95">
        <v>0</v>
      </c>
      <c r="N33" s="102">
        <f t="shared" si="0"/>
        <v>580</v>
      </c>
      <c r="O33" s="102">
        <f t="shared" si="1"/>
        <v>274</v>
      </c>
      <c r="P33" s="103">
        <f t="shared" si="2"/>
        <v>0.47241379310344828</v>
      </c>
    </row>
    <row r="34" spans="1:16" ht="64.5" thickBot="1" x14ac:dyDescent="0.3">
      <c r="A34" s="91" t="s">
        <v>1256</v>
      </c>
      <c r="B34" s="92">
        <v>44696</v>
      </c>
      <c r="C34" s="93" t="s">
        <v>1257</v>
      </c>
      <c r="D34" s="94">
        <v>0</v>
      </c>
      <c r="E34" s="93" t="s">
        <v>1258</v>
      </c>
      <c r="F34" s="93" t="s">
        <v>313</v>
      </c>
      <c r="G34" s="99">
        <v>731</v>
      </c>
      <c r="H34" s="93">
        <v>0</v>
      </c>
      <c r="I34" s="93">
        <v>0</v>
      </c>
      <c r="J34" s="92">
        <v>44697</v>
      </c>
      <c r="K34" s="92">
        <v>45427</v>
      </c>
      <c r="L34" s="95">
        <v>0.18767123287671234</v>
      </c>
      <c r="M34" s="100" t="s">
        <v>1477</v>
      </c>
      <c r="N34" s="102">
        <f t="shared" si="0"/>
        <v>730</v>
      </c>
      <c r="O34" s="102">
        <f t="shared" si="1"/>
        <v>137</v>
      </c>
      <c r="P34" s="103">
        <f t="shared" si="2"/>
        <v>0.18767123287671234</v>
      </c>
    </row>
    <row r="35" spans="1:16" ht="102.75" thickBot="1" x14ac:dyDescent="0.3">
      <c r="A35" s="91" t="s">
        <v>1259</v>
      </c>
      <c r="B35" s="92">
        <v>44755</v>
      </c>
      <c r="C35" s="93" t="s">
        <v>1260</v>
      </c>
      <c r="D35" s="94">
        <v>0</v>
      </c>
      <c r="E35" s="93" t="s">
        <v>1261</v>
      </c>
      <c r="F35" s="93" t="s">
        <v>1234</v>
      </c>
      <c r="G35" s="99">
        <v>720</v>
      </c>
      <c r="H35" s="93">
        <v>0</v>
      </c>
      <c r="I35" s="93">
        <v>0</v>
      </c>
      <c r="J35" s="92">
        <v>44755</v>
      </c>
      <c r="K35" s="92">
        <v>45485</v>
      </c>
      <c r="L35" s="95">
        <v>0.10821917808219178</v>
      </c>
      <c r="M35" s="100" t="s">
        <v>1477</v>
      </c>
      <c r="N35" s="102">
        <f t="shared" si="0"/>
        <v>730</v>
      </c>
      <c r="O35" s="102">
        <f t="shared" si="1"/>
        <v>79</v>
      </c>
      <c r="P35" s="103">
        <f t="shared" si="2"/>
        <v>0.10821917808219178</v>
      </c>
    </row>
    <row r="36" spans="1:16" ht="102.75" thickBot="1" x14ac:dyDescent="0.3">
      <c r="A36" s="91" t="s">
        <v>1262</v>
      </c>
      <c r="B36" s="92">
        <v>44755</v>
      </c>
      <c r="C36" s="93" t="s">
        <v>1260</v>
      </c>
      <c r="D36" s="94">
        <v>0</v>
      </c>
      <c r="E36" s="93" t="s">
        <v>1263</v>
      </c>
      <c r="F36" s="93" t="s">
        <v>1234</v>
      </c>
      <c r="G36" s="99">
        <v>1095</v>
      </c>
      <c r="H36" s="93">
        <v>0</v>
      </c>
      <c r="I36" s="93">
        <v>0</v>
      </c>
      <c r="J36" s="92">
        <v>44755</v>
      </c>
      <c r="K36" s="92">
        <v>45850</v>
      </c>
      <c r="L36" s="95">
        <v>7.2146118721461192E-2</v>
      </c>
      <c r="M36" s="100" t="s">
        <v>1477</v>
      </c>
      <c r="N36" s="102">
        <f t="shared" si="0"/>
        <v>1095</v>
      </c>
      <c r="O36" s="102">
        <f t="shared" si="1"/>
        <v>79</v>
      </c>
      <c r="P36" s="103">
        <f t="shared" si="2"/>
        <v>7.2146118721461192E-2</v>
      </c>
    </row>
    <row r="37" spans="1:16" ht="102.75" thickBot="1" x14ac:dyDescent="0.3">
      <c r="A37" s="91" t="s">
        <v>1264</v>
      </c>
      <c r="B37" s="92">
        <v>44768</v>
      </c>
      <c r="C37" s="93" t="s">
        <v>1260</v>
      </c>
      <c r="D37" s="94">
        <v>0</v>
      </c>
      <c r="E37" s="93" t="s">
        <v>1265</v>
      </c>
      <c r="F37" s="93" t="s">
        <v>1234</v>
      </c>
      <c r="G37" s="99">
        <v>730</v>
      </c>
      <c r="H37" s="93">
        <v>0</v>
      </c>
      <c r="I37" s="93">
        <v>0</v>
      </c>
      <c r="J37" s="92">
        <v>44768</v>
      </c>
      <c r="K37" s="92">
        <v>45500</v>
      </c>
      <c r="L37" s="95">
        <v>9.0163934426229511E-2</v>
      </c>
      <c r="M37" s="100" t="s">
        <v>1477</v>
      </c>
      <c r="N37" s="102">
        <f t="shared" si="0"/>
        <v>732</v>
      </c>
      <c r="O37" s="102">
        <f t="shared" si="1"/>
        <v>66</v>
      </c>
      <c r="P37" s="103">
        <f t="shared" si="2"/>
        <v>9.0163934426229511E-2</v>
      </c>
    </row>
    <row r="38" spans="1:16" ht="102.75" thickBot="1" x14ac:dyDescent="0.3">
      <c r="A38" s="91" t="s">
        <v>1266</v>
      </c>
      <c r="B38" s="92">
        <v>44770</v>
      </c>
      <c r="C38" s="93" t="s">
        <v>1267</v>
      </c>
      <c r="D38" s="94">
        <v>0</v>
      </c>
      <c r="E38" s="93" t="s">
        <v>1164</v>
      </c>
      <c r="F38" s="93" t="s">
        <v>1234</v>
      </c>
      <c r="G38" s="99">
        <v>730</v>
      </c>
      <c r="H38" s="93">
        <v>0</v>
      </c>
      <c r="I38" s="93">
        <v>0</v>
      </c>
      <c r="J38" s="92">
        <v>44770</v>
      </c>
      <c r="K38" s="92">
        <v>45500</v>
      </c>
      <c r="L38" s="95">
        <v>8.7671232876712329E-2</v>
      </c>
      <c r="M38" s="100" t="s">
        <v>1477</v>
      </c>
      <c r="N38" s="102">
        <f t="shared" si="0"/>
        <v>730</v>
      </c>
      <c r="O38" s="102">
        <f t="shared" si="1"/>
        <v>64</v>
      </c>
      <c r="P38" s="103">
        <f t="shared" si="2"/>
        <v>8.7671232876712329E-2</v>
      </c>
    </row>
    <row r="39" spans="1:16" ht="26.25" thickBot="1" x14ac:dyDescent="0.3">
      <c r="A39" s="96" t="s">
        <v>1434</v>
      </c>
      <c r="B39" s="92">
        <v>44790</v>
      </c>
      <c r="C39" s="93" t="s">
        <v>1440</v>
      </c>
      <c r="D39" s="94">
        <v>370000000</v>
      </c>
      <c r="E39" s="93" t="s">
        <v>355</v>
      </c>
      <c r="F39" s="97" t="s">
        <v>1446</v>
      </c>
      <c r="G39" s="99">
        <v>107</v>
      </c>
      <c r="H39" s="93">
        <v>0</v>
      </c>
      <c r="I39" s="93">
        <v>0</v>
      </c>
      <c r="J39" s="92">
        <v>44790</v>
      </c>
      <c r="K39" s="92">
        <v>44925</v>
      </c>
      <c r="L39" s="95">
        <v>0.32592592592592595</v>
      </c>
      <c r="M39" s="95">
        <v>0</v>
      </c>
      <c r="N39" s="102">
        <f t="shared" si="0"/>
        <v>135</v>
      </c>
      <c r="O39" s="102">
        <f t="shared" si="1"/>
        <v>44</v>
      </c>
      <c r="P39" s="103">
        <f t="shared" si="2"/>
        <v>0.32592592592592595</v>
      </c>
    </row>
    <row r="40" spans="1:16" ht="102.75" thickBot="1" x14ac:dyDescent="0.3">
      <c r="A40" s="96" t="s">
        <v>1435</v>
      </c>
      <c r="B40" s="92">
        <v>44781</v>
      </c>
      <c r="C40" s="93" t="s">
        <v>1441</v>
      </c>
      <c r="D40" s="94">
        <v>0</v>
      </c>
      <c r="E40" s="93" t="s">
        <v>43</v>
      </c>
      <c r="F40" s="93" t="s">
        <v>1444</v>
      </c>
      <c r="G40" s="99">
        <v>730</v>
      </c>
      <c r="H40" s="93">
        <v>0</v>
      </c>
      <c r="I40" s="93">
        <v>0</v>
      </c>
      <c r="J40" s="92">
        <v>44781</v>
      </c>
      <c r="K40" s="92">
        <v>45511</v>
      </c>
      <c r="L40" s="95">
        <v>7.260273972602739E-2</v>
      </c>
      <c r="M40" s="100" t="s">
        <v>1477</v>
      </c>
      <c r="N40" s="102">
        <f t="shared" si="0"/>
        <v>730</v>
      </c>
      <c r="O40" s="102">
        <f t="shared" si="1"/>
        <v>53</v>
      </c>
      <c r="P40" s="103">
        <f t="shared" si="2"/>
        <v>7.260273972602739E-2</v>
      </c>
    </row>
    <row r="41" spans="1:16" ht="102.75" thickBot="1" x14ac:dyDescent="0.3">
      <c r="A41" s="96" t="s">
        <v>1436</v>
      </c>
      <c r="B41" s="92">
        <v>44782</v>
      </c>
      <c r="C41" s="93" t="s">
        <v>1442</v>
      </c>
      <c r="D41" s="94">
        <v>0</v>
      </c>
      <c r="E41" s="93" t="s">
        <v>1438</v>
      </c>
      <c r="F41" s="93" t="s">
        <v>1234</v>
      </c>
      <c r="G41" s="99">
        <v>730</v>
      </c>
      <c r="H41" s="93">
        <v>0</v>
      </c>
      <c r="I41" s="93">
        <v>0</v>
      </c>
      <c r="J41" s="92">
        <v>44782</v>
      </c>
      <c r="K41" s="92">
        <v>45512</v>
      </c>
      <c r="L41" s="95">
        <v>7.1232876712328766E-2</v>
      </c>
      <c r="M41" s="100" t="s">
        <v>1477</v>
      </c>
      <c r="N41" s="102">
        <f t="shared" si="0"/>
        <v>730</v>
      </c>
      <c r="O41" s="102">
        <f t="shared" si="1"/>
        <v>52</v>
      </c>
      <c r="P41" s="103">
        <f t="shared" si="2"/>
        <v>7.1232876712328766E-2</v>
      </c>
    </row>
    <row r="42" spans="1:16" ht="51.75" thickBot="1" x14ac:dyDescent="0.3">
      <c r="A42" s="96" t="s">
        <v>1437</v>
      </c>
      <c r="B42" s="92">
        <v>44792</v>
      </c>
      <c r="C42" s="93" t="s">
        <v>1443</v>
      </c>
      <c r="D42" s="94">
        <v>606844831</v>
      </c>
      <c r="E42" s="93" t="s">
        <v>1439</v>
      </c>
      <c r="F42" s="93" t="s">
        <v>1445</v>
      </c>
      <c r="G42" s="99">
        <v>130</v>
      </c>
      <c r="H42" s="93">
        <v>0</v>
      </c>
      <c r="I42" s="93">
        <v>0</v>
      </c>
      <c r="J42" s="92">
        <v>44796</v>
      </c>
      <c r="K42" s="92">
        <v>44926</v>
      </c>
      <c r="L42" s="95">
        <v>0.29230769230769232</v>
      </c>
      <c r="M42" s="95">
        <v>0</v>
      </c>
      <c r="N42" s="102">
        <f t="shared" si="0"/>
        <v>130</v>
      </c>
      <c r="O42" s="102">
        <f t="shared" si="1"/>
        <v>38</v>
      </c>
      <c r="P42" s="103">
        <f t="shared" si="2"/>
        <v>0.29230769230769232</v>
      </c>
    </row>
    <row r="43" spans="1:16" x14ac:dyDescent="0.25">
      <c r="A43" s="2" t="s">
        <v>15</v>
      </c>
      <c r="B43" s="2" t="s">
        <v>15</v>
      </c>
      <c r="C43" s="2" t="s">
        <v>15</v>
      </c>
      <c r="D43" s="14" t="s">
        <v>15</v>
      </c>
      <c r="E43" s="2" t="s">
        <v>15</v>
      </c>
      <c r="F43" s="2" t="s">
        <v>15</v>
      </c>
      <c r="G43" s="2" t="s">
        <v>15</v>
      </c>
      <c r="H43" s="2" t="s">
        <v>15</v>
      </c>
      <c r="I43" s="2" t="s">
        <v>15</v>
      </c>
      <c r="J43" s="2" t="s">
        <v>15</v>
      </c>
      <c r="K43" s="2" t="s">
        <v>15</v>
      </c>
      <c r="L43" s="2" t="s">
        <v>15</v>
      </c>
      <c r="M43" s="2" t="s">
        <v>15</v>
      </c>
    </row>
    <row r="44" spans="1:16" x14ac:dyDescent="0.25">
      <c r="A44" s="2" t="s">
        <v>15</v>
      </c>
      <c r="B44" s="2" t="s">
        <v>15</v>
      </c>
      <c r="C44" s="2" t="s">
        <v>15</v>
      </c>
      <c r="D44" s="14" t="s">
        <v>15</v>
      </c>
      <c r="E44" s="2"/>
      <c r="F44" s="2" t="s">
        <v>15</v>
      </c>
      <c r="G44" s="2" t="s">
        <v>15</v>
      </c>
      <c r="H44" s="2" t="s">
        <v>15</v>
      </c>
      <c r="I44" s="2" t="s">
        <v>15</v>
      </c>
      <c r="J44" s="2" t="s">
        <v>15</v>
      </c>
      <c r="K44" s="2" t="s">
        <v>15</v>
      </c>
      <c r="L44" s="2" t="s">
        <v>15</v>
      </c>
      <c r="M44" s="2" t="s">
        <v>15</v>
      </c>
    </row>
    <row r="351034" spans="1:10" ht="90" x14ac:dyDescent="0.25">
      <c r="A351034" s="74" t="s">
        <v>14</v>
      </c>
      <c r="B351034" s="74" t="s">
        <v>1145</v>
      </c>
      <c r="C351034" s="74" t="s">
        <v>413</v>
      </c>
      <c r="D351034" s="98" t="s">
        <v>60</v>
      </c>
      <c r="E351034" s="74" t="s">
        <v>27</v>
      </c>
      <c r="F351034" s="74" t="s">
        <v>1030</v>
      </c>
      <c r="G351034" s="15" t="s">
        <v>133</v>
      </c>
      <c r="H351034" s="74" t="s">
        <v>24</v>
      </c>
      <c r="I351034" s="74" t="s">
        <v>24</v>
      </c>
      <c r="J351034" s="15" t="s">
        <v>111</v>
      </c>
    </row>
    <row r="351035" spans="1:10" ht="135" x14ac:dyDescent="0.25">
      <c r="A351035" s="74" t="s">
        <v>22</v>
      </c>
      <c r="B351035" s="74" t="s">
        <v>1268</v>
      </c>
      <c r="C351035" s="74" t="s">
        <v>223</v>
      </c>
      <c r="D351035" s="98" t="s">
        <v>25</v>
      </c>
      <c r="E351035" s="74" t="s">
        <v>1032</v>
      </c>
      <c r="F351035" s="74" t="s">
        <v>28</v>
      </c>
      <c r="G351035" s="15" t="s">
        <v>29</v>
      </c>
      <c r="H351035" s="74" t="s">
        <v>149</v>
      </c>
      <c r="I351035" s="74" t="s">
        <v>1269</v>
      </c>
      <c r="J351035" s="15" t="s">
        <v>34</v>
      </c>
    </row>
    <row r="351036" spans="1:10" ht="150" x14ac:dyDescent="0.25">
      <c r="B351036" s="74" t="s">
        <v>51</v>
      </c>
      <c r="C351036" s="74" t="s">
        <v>236</v>
      </c>
      <c r="D351036" s="98" t="s">
        <v>74</v>
      </c>
      <c r="E351036" s="74" t="s">
        <v>1034</v>
      </c>
      <c r="F351036" s="74" t="s">
        <v>1035</v>
      </c>
      <c r="G351036" s="15" t="s">
        <v>916</v>
      </c>
      <c r="H351036" s="74" t="s">
        <v>31</v>
      </c>
      <c r="I351036" s="74" t="s">
        <v>31</v>
      </c>
      <c r="J351036" s="15" t="s">
        <v>53</v>
      </c>
    </row>
    <row r="351037" spans="1:10" ht="255" x14ac:dyDescent="0.25">
      <c r="C351037" s="74" t="s">
        <v>1036</v>
      </c>
      <c r="D351037" s="98" t="s">
        <v>42</v>
      </c>
      <c r="E351037" s="74" t="s">
        <v>1039</v>
      </c>
      <c r="F351037" s="74" t="s">
        <v>1040</v>
      </c>
      <c r="G351037" s="15" t="s">
        <v>1037</v>
      </c>
      <c r="H351037" s="74" t="s">
        <v>1038</v>
      </c>
      <c r="I351037" s="74" t="s">
        <v>1270</v>
      </c>
      <c r="J351037" s="15" t="s">
        <v>161</v>
      </c>
    </row>
    <row r="351038" spans="1:10" ht="60" x14ac:dyDescent="0.25">
      <c r="C351038" s="74" t="s">
        <v>18</v>
      </c>
      <c r="D351038" s="98" t="s">
        <v>102</v>
      </c>
      <c r="E351038" s="74" t="s">
        <v>1041</v>
      </c>
      <c r="F351038" s="74" t="s">
        <v>882</v>
      </c>
      <c r="H351038" s="74" t="s">
        <v>30</v>
      </c>
    </row>
    <row r="351039" spans="1:10" ht="30" x14ac:dyDescent="0.25">
      <c r="C351039" s="74" t="s">
        <v>38</v>
      </c>
      <c r="D351039" s="98" t="s">
        <v>174</v>
      </c>
      <c r="E351039" s="74" t="s">
        <v>50</v>
      </c>
      <c r="F351039" s="74" t="s">
        <v>1042</v>
      </c>
    </row>
    <row r="351040" spans="1:10" ht="45" x14ac:dyDescent="0.25">
      <c r="C351040" s="74" t="s">
        <v>216</v>
      </c>
      <c r="D351040" s="98" t="s">
        <v>91</v>
      </c>
      <c r="F351040" s="74" t="s">
        <v>1043</v>
      </c>
    </row>
    <row r="351041" spans="3:6" x14ac:dyDescent="0.25">
      <c r="C351041" s="74" t="s">
        <v>1044</v>
      </c>
      <c r="D351041" s="98" t="s">
        <v>97</v>
      </c>
      <c r="F351041" s="74" t="s">
        <v>1045</v>
      </c>
    </row>
    <row r="351042" spans="3:6" ht="30" x14ac:dyDescent="0.25">
      <c r="C351042" s="74" t="s">
        <v>1046</v>
      </c>
      <c r="D351042" s="98" t="s">
        <v>68</v>
      </c>
      <c r="F351042" s="74" t="s">
        <v>1047</v>
      </c>
    </row>
    <row r="351043" spans="3:6" x14ac:dyDescent="0.25">
      <c r="C351043" s="74" t="s">
        <v>1048</v>
      </c>
      <c r="D351043" s="98" t="s">
        <v>48</v>
      </c>
      <c r="F351043" s="74" t="s">
        <v>1049</v>
      </c>
    </row>
    <row r="351044" spans="3:6" ht="120" x14ac:dyDescent="0.25">
      <c r="C351044" s="74" t="s">
        <v>1050</v>
      </c>
      <c r="D351044" s="98" t="s">
        <v>1051</v>
      </c>
      <c r="F351044" s="74" t="s">
        <v>1052</v>
      </c>
    </row>
    <row r="351045" spans="3:6" ht="30" x14ac:dyDescent="0.25">
      <c r="C351045" s="74" t="s">
        <v>1053</v>
      </c>
      <c r="F351045" s="74" t="s">
        <v>1054</v>
      </c>
    </row>
    <row r="351046" spans="3:6" ht="30" x14ac:dyDescent="0.25">
      <c r="C351046" s="74" t="s">
        <v>1055</v>
      </c>
      <c r="F351046" s="74" t="s">
        <v>1056</v>
      </c>
    </row>
    <row r="351047" spans="3:6" ht="45" x14ac:dyDescent="0.25">
      <c r="C351047" s="74" t="s">
        <v>1057</v>
      </c>
      <c r="F351047" s="74" t="s">
        <v>1058</v>
      </c>
    </row>
    <row r="351048" spans="3:6" ht="45" x14ac:dyDescent="0.25">
      <c r="C351048" s="74" t="s">
        <v>1059</v>
      </c>
      <c r="F351048" s="74" t="s">
        <v>1060</v>
      </c>
    </row>
    <row r="351049" spans="3:6" ht="45" x14ac:dyDescent="0.25">
      <c r="C351049" s="74" t="s">
        <v>1061</v>
      </c>
      <c r="F351049" s="74" t="s">
        <v>1062</v>
      </c>
    </row>
    <row r="351050" spans="3:6" ht="45" x14ac:dyDescent="0.25">
      <c r="C351050" s="74" t="s">
        <v>1063</v>
      </c>
      <c r="F351050" s="74" t="s">
        <v>1064</v>
      </c>
    </row>
    <row r="351051" spans="3:6" ht="30" x14ac:dyDescent="0.25">
      <c r="C351051" s="74" t="s">
        <v>1065</v>
      </c>
      <c r="F351051" s="74" t="s">
        <v>1066</v>
      </c>
    </row>
    <row r="351052" spans="3:6" ht="45" x14ac:dyDescent="0.25">
      <c r="C351052" s="74" t="s">
        <v>1067</v>
      </c>
      <c r="F351052" s="74" t="s">
        <v>1068</v>
      </c>
    </row>
    <row r="351053" spans="3:6" ht="45" x14ac:dyDescent="0.25">
      <c r="C351053" s="74" t="s">
        <v>1069</v>
      </c>
      <c r="F351053" s="74" t="s">
        <v>1070</v>
      </c>
    </row>
    <row r="351054" spans="3:6" ht="45" x14ac:dyDescent="0.25">
      <c r="C351054" s="74" t="s">
        <v>1071</v>
      </c>
      <c r="F351054" s="74" t="s">
        <v>1072</v>
      </c>
    </row>
    <row r="351055" spans="3:6" ht="60" x14ac:dyDescent="0.25">
      <c r="C351055" s="74" t="s">
        <v>1073</v>
      </c>
      <c r="F351055" s="74" t="s">
        <v>1074</v>
      </c>
    </row>
    <row r="351056" spans="3:6" ht="45" x14ac:dyDescent="0.25">
      <c r="C351056" s="74" t="s">
        <v>1075</v>
      </c>
      <c r="F351056" s="74" t="s">
        <v>1076</v>
      </c>
    </row>
    <row r="351057" spans="3:6" ht="30" x14ac:dyDescent="0.25">
      <c r="C351057" s="74" t="s">
        <v>1077</v>
      </c>
      <c r="F351057" s="74" t="s">
        <v>1078</v>
      </c>
    </row>
    <row r="351058" spans="3:6" ht="45" x14ac:dyDescent="0.25">
      <c r="C351058" s="74" t="s">
        <v>1079</v>
      </c>
      <c r="F351058" s="74" t="s">
        <v>1080</v>
      </c>
    </row>
    <row r="351059" spans="3:6" ht="45" x14ac:dyDescent="0.25">
      <c r="C351059" s="74" t="s">
        <v>1081</v>
      </c>
      <c r="F351059" s="74" t="s">
        <v>1082</v>
      </c>
    </row>
    <row r="351060" spans="3:6" ht="45" x14ac:dyDescent="0.25">
      <c r="C351060" s="74" t="s">
        <v>1083</v>
      </c>
      <c r="F351060" s="74" t="s">
        <v>1084</v>
      </c>
    </row>
    <row r="351061" spans="3:6" ht="30" x14ac:dyDescent="0.25">
      <c r="C351061" s="74" t="s">
        <v>1085</v>
      </c>
      <c r="F351061" s="74" t="s">
        <v>1086</v>
      </c>
    </row>
    <row r="351062" spans="3:6" ht="30" x14ac:dyDescent="0.25">
      <c r="C351062" s="74" t="s">
        <v>1087</v>
      </c>
      <c r="F351062" s="74" t="s">
        <v>416</v>
      </c>
    </row>
    <row r="351063" spans="3:6" ht="30" x14ac:dyDescent="0.25">
      <c r="C351063" s="74" t="s">
        <v>1088</v>
      </c>
      <c r="F351063" s="74" t="s">
        <v>470</v>
      </c>
    </row>
    <row r="351064" spans="3:6" ht="45" x14ac:dyDescent="0.25">
      <c r="C351064" s="74" t="s">
        <v>1089</v>
      </c>
      <c r="F351064" s="74" t="s">
        <v>1090</v>
      </c>
    </row>
    <row r="351065" spans="3:6" ht="30" x14ac:dyDescent="0.25">
      <c r="C351065" s="74" t="s">
        <v>1091</v>
      </c>
      <c r="F351065" s="74" t="s">
        <v>1092</v>
      </c>
    </row>
    <row r="351066" spans="3:6" x14ac:dyDescent="0.25">
      <c r="C351066" s="74" t="s">
        <v>1093</v>
      </c>
      <c r="F351066" s="74" t="s">
        <v>155</v>
      </c>
    </row>
    <row r="351067" spans="3:6" ht="45" x14ac:dyDescent="0.25">
      <c r="C351067" s="74" t="s">
        <v>1094</v>
      </c>
      <c r="F351067" s="74" t="s">
        <v>520</v>
      </c>
    </row>
    <row r="351068" spans="3:6" ht="45" x14ac:dyDescent="0.25">
      <c r="C351068" s="74" t="s">
        <v>1095</v>
      </c>
      <c r="F351068" s="74" t="s">
        <v>1096</v>
      </c>
    </row>
    <row r="351069" spans="3:6" ht="45" x14ac:dyDescent="0.25">
      <c r="C351069" s="74" t="s">
        <v>1097</v>
      </c>
      <c r="F351069" s="74" t="s">
        <v>1098</v>
      </c>
    </row>
    <row r="351070" spans="3:6" ht="45" x14ac:dyDescent="0.25">
      <c r="C351070" s="74" t="s">
        <v>1099</v>
      </c>
      <c r="F351070" s="74" t="s">
        <v>1100</v>
      </c>
    </row>
    <row r="351071" spans="3:6" ht="45" x14ac:dyDescent="0.25">
      <c r="C351071" s="74" t="s">
        <v>1101</v>
      </c>
      <c r="F351071" s="74" t="s">
        <v>1102</v>
      </c>
    </row>
    <row r="351072" spans="3:6" ht="30" x14ac:dyDescent="0.25">
      <c r="C351072" s="74" t="s">
        <v>1103</v>
      </c>
      <c r="F351072" s="74" t="s">
        <v>1104</v>
      </c>
    </row>
    <row r="351073" spans="3:6" ht="45" x14ac:dyDescent="0.25">
      <c r="C351073" s="74" t="s">
        <v>1105</v>
      </c>
      <c r="F351073" s="74" t="s">
        <v>1106</v>
      </c>
    </row>
    <row r="351074" spans="3:6" ht="30" x14ac:dyDescent="0.25">
      <c r="C351074" s="74" t="s">
        <v>1107</v>
      </c>
      <c r="F351074" s="74" t="s">
        <v>1108</v>
      </c>
    </row>
    <row r="351075" spans="3:6" ht="45" x14ac:dyDescent="0.25">
      <c r="C351075" s="74" t="s">
        <v>1109</v>
      </c>
      <c r="F351075" s="74" t="s">
        <v>1110</v>
      </c>
    </row>
    <row r="351076" spans="3:6" ht="45" x14ac:dyDescent="0.25">
      <c r="C351076" s="74" t="s">
        <v>1111</v>
      </c>
      <c r="F351076" s="74" t="s">
        <v>1112</v>
      </c>
    </row>
    <row r="351077" spans="3:6" ht="45" x14ac:dyDescent="0.25">
      <c r="C351077" s="74" t="s">
        <v>1113</v>
      </c>
      <c r="F351077" s="74" t="s">
        <v>1114</v>
      </c>
    </row>
    <row r="351078" spans="3:6" ht="30" x14ac:dyDescent="0.25">
      <c r="C351078" s="74" t="s">
        <v>1115</v>
      </c>
      <c r="F351078" s="74" t="s">
        <v>1116</v>
      </c>
    </row>
    <row r="351079" spans="3:6" ht="45" x14ac:dyDescent="0.25">
      <c r="C351079" s="74" t="s">
        <v>1117</v>
      </c>
      <c r="F351079" s="74" t="s">
        <v>1118</v>
      </c>
    </row>
    <row r="351080" spans="3:6" ht="45" x14ac:dyDescent="0.25">
      <c r="C351080" s="74" t="s">
        <v>1119</v>
      </c>
      <c r="F351080" s="74" t="s">
        <v>1120</v>
      </c>
    </row>
    <row r="351081" spans="3:6" ht="45" x14ac:dyDescent="0.25">
      <c r="C351081" s="74" t="s">
        <v>1121</v>
      </c>
      <c r="F351081" s="74" t="s">
        <v>1122</v>
      </c>
    </row>
    <row r="351082" spans="3:6" ht="45" x14ac:dyDescent="0.25">
      <c r="C351082" s="74" t="s">
        <v>1123</v>
      </c>
      <c r="F351082" s="74" t="s">
        <v>1124</v>
      </c>
    </row>
    <row r="351083" spans="3:6" ht="30" x14ac:dyDescent="0.25">
      <c r="C351083" s="74" t="s">
        <v>1125</v>
      </c>
      <c r="F351083" s="74" t="s">
        <v>1126</v>
      </c>
    </row>
    <row r="351084" spans="3:6" ht="60" x14ac:dyDescent="0.25">
      <c r="C351084" s="74" t="s">
        <v>1127</v>
      </c>
      <c r="F351084" s="74" t="s">
        <v>1128</v>
      </c>
    </row>
    <row r="351085" spans="3:6" ht="60" x14ac:dyDescent="0.25">
      <c r="F351085" s="74" t="s">
        <v>1129</v>
      </c>
    </row>
    <row r="351086" spans="3:6" ht="45" x14ac:dyDescent="0.25">
      <c r="F351086" s="74" t="s">
        <v>1130</v>
      </c>
    </row>
    <row r="351087" spans="3:6" ht="45" x14ac:dyDescent="0.25">
      <c r="F351087" s="74" t="s">
        <v>1131</v>
      </c>
    </row>
    <row r="351088" spans="3:6" ht="60" x14ac:dyDescent="0.25">
      <c r="F351088" s="74" t="s">
        <v>51</v>
      </c>
    </row>
  </sheetData>
  <autoFilter ref="A2:M44" xr:uid="{600ED365-4DA5-4AD8-8964-ABC0FC3B91FB}"/>
  <mergeCells count="1">
    <mergeCell ref="A1:E1"/>
  </mergeCells>
  <phoneticPr fontId="4" type="noConversion"/>
  <dataValidations count="13">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A26:A42 A4:A24" xr:uid="{00000000-0002-0000-0300-000001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B26:B42 B4:B24" xr:uid="{00000000-0002-0000-0300-000005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C26:C42 C4:C24" xr:uid="{00000000-0002-0000-03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D26:D42 D4:D24" xr:uid="{00000000-0002-0000-0300-00000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E26:E42 E4:E24" xr:uid="{00000000-0002-0000-03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F26:F42 F4:F24" xr:uid="{00000000-0002-0000-0300-000011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G26:G42 G4:G24" xr:uid="{00000000-0002-0000-03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H26:H42 H4:H24" xr:uid="{00000000-0002-0000-03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I26:I42 I4:I24" xr:uid="{00000000-0002-0000-0300-000014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J26:J42 J4:J24" xr:uid="{00000000-0002-0000-0300-000015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K26:K42 K4:K24" xr:uid="{00000000-0002-0000-0300-000016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L17:L18 L15 L21:L24 L26:L42 L4:L9" xr:uid="{00000000-0002-0000-0300-00001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M5 M29:M30 M33 M42 M39" xr:uid="{00000000-0002-0000-0300-00001B000000}">
      <formula1>-9223372036854770000</formula1>
      <formula2>9223372036854770000</formula2>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BAAF1553CD1434AA2D3E93FAB3E4EA5" ma:contentTypeVersion="4" ma:contentTypeDescription="Crear nuevo documento." ma:contentTypeScope="" ma:versionID="bfb2807ea39f91b6ed542942f0f3d777">
  <xsd:schema xmlns:xsd="http://www.w3.org/2001/XMLSchema" xmlns:xs="http://www.w3.org/2001/XMLSchema" xmlns:p="http://schemas.microsoft.com/office/2006/metadata/properties" xmlns:ns2="0e016b63-ceb5-4388-b86a-55e9550fa0d2" xmlns:ns3="f86fbd1f-a8a6-49c5-8f27-88af89ff5d8d" targetNamespace="http://schemas.microsoft.com/office/2006/metadata/properties" ma:root="true" ma:fieldsID="600a9551fbfbcdba7d553171ee1473ac" ns2:_="" ns3:_="">
    <xsd:import namespace="0e016b63-ceb5-4388-b86a-55e9550fa0d2"/>
    <xsd:import namespace="f86fbd1f-a8a6-49c5-8f27-88af89ff5d8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016b63-ceb5-4388-b86a-55e9550fa0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86fbd1f-a8a6-49c5-8f27-88af89ff5d8d"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8FF8580-C78F-48C0-A449-D8B9B15552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016b63-ceb5-4388-b86a-55e9550fa0d2"/>
    <ds:schemaRef ds:uri="f86fbd1f-a8a6-49c5-8f27-88af89ff5d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800F662-D3B4-4190-80E2-868A3C48F47F}">
  <ds:schemaRefs>
    <ds:schemaRef ds:uri="http://schemas.microsoft.com/sharepoint/v3/contenttype/forms"/>
  </ds:schemaRefs>
</ds:datastoreItem>
</file>

<file path=customXml/itemProps3.xml><?xml version="1.0" encoding="utf-8"?>
<ds:datastoreItem xmlns:ds="http://schemas.openxmlformats.org/officeDocument/2006/customXml" ds:itemID="{87F05F3F-B910-42CF-8ED8-BCC1FC32C8B0}">
  <ds:schemaRefs>
    <ds:schemaRef ds:uri="http://purl.org/dc/elements/1.1/"/>
    <ds:schemaRef ds:uri="http://www.w3.org/XML/1998/namespace"/>
    <ds:schemaRef ds:uri="0e016b63-ceb5-4388-b86a-55e9550fa0d2"/>
    <ds:schemaRef ds:uri="http://purl.org/dc/terms/"/>
    <ds:schemaRef ds:uri="http://schemas.microsoft.com/office/infopath/2007/PartnerControls"/>
    <ds:schemaRef ds:uri="http://schemas.microsoft.com/office/2006/metadata/properties"/>
    <ds:schemaRef ds:uri="http://schemas.microsoft.com/office/2006/documentManagement/types"/>
    <ds:schemaRef ds:uri="http://schemas.openxmlformats.org/package/2006/metadata/core-properties"/>
    <ds:schemaRef ds:uri="f86fbd1f-a8a6-49c5-8f27-88af89ff5d8d"/>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CTOS LEY 80-93, 1150-07 Y OTRAS</vt:lpstr>
      <vt:lpstr>TIENDA VIRTUAL</vt:lpstr>
      <vt:lpstr>CONVENIOS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Diana Liseth Herrera Ortíz</cp:lastModifiedBy>
  <cp:revision/>
  <dcterms:created xsi:type="dcterms:W3CDTF">2022-05-04T15:17:00Z</dcterms:created>
  <dcterms:modified xsi:type="dcterms:W3CDTF">2022-10-18T22:37:01Z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0x010100DBAAF1553CD1434AA2D3E93FAB3E4EA5</vt:lpwstr>
  </property>
</Properties>
</file>