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pruizqui\Downloads\"/>
    </mc:Choice>
  </mc:AlternateContent>
  <bookViews>
    <workbookView xWindow="0" yWindow="0" windowWidth="28800" windowHeight="11835" tabRatio="908" firstSheet="7" activeTab="10"/>
  </bookViews>
  <sheets>
    <sheet name="1. Presentacion " sheetId="34" r:id="rId1"/>
    <sheet name="Conceptos 37001" sheetId="35" r:id="rId2"/>
    <sheet name="2. Análisis de Contexto" sheetId="46" r:id="rId3"/>
    <sheet name="3. Estrategias" sheetId="38" r:id="rId4"/>
    <sheet name="4. Instructivo Riesgos " sheetId="39" r:id="rId5"/>
    <sheet name="5. Identificación de Riesgos" sheetId="40" r:id="rId6"/>
    <sheet name="6. Valoración Controles" sheetId="41" r:id="rId7"/>
    <sheet name="7. Mapa Final" sheetId="29" r:id="rId8"/>
    <sheet name="8- Politicas de admiistracion " sheetId="5" r:id="rId9"/>
    <sheet name="9- Matriz de Calor " sheetId="21" r:id="rId10"/>
    <sheet name="Seguimiento 1 Trimestre" sheetId="18" r:id="rId11"/>
    <sheet name="Seguimiento 2 Trimestre" sheetId="42" r:id="rId12"/>
    <sheet name="Seguimiento 3 Trimestre" sheetId="43" r:id="rId13"/>
    <sheet name="Seguimiento 4 Trimestre" sheetId="44" r:id="rId14"/>
  </sheets>
  <externalReferences>
    <externalReference r:id="rId15"/>
    <externalReference r:id="rId16"/>
    <externalReference r:id="rId17"/>
    <externalReference r:id="rId18"/>
    <externalReference r:id="rId19"/>
    <externalReference r:id="rId20"/>
    <externalReference r:id="rId21"/>
  </externalReferences>
  <definedNames>
    <definedName name="_xlnm.Print_Area" localSheetId="2">'2. Análisis de Contexto'!$A$1:$F$80</definedName>
    <definedName name="_xlnm.Print_Area" localSheetId="5">'5. Identificación de Riesgos'!$A$1:$N$29</definedName>
    <definedName name="_xlnm.Print_Area" localSheetId="6">'6. Valoración Controles'!$A$1:$V$29</definedName>
    <definedName name="_xlnm.Print_Area" localSheetId="7">'7. Mapa Final'!$A$1:$N$39</definedName>
    <definedName name="Data" localSheetId="0">'[1]Tabla de Valoración'!$I$2:$L$5</definedName>
    <definedName name="Data" localSheetId="2">'[1]Tabla de Valoración'!$I$2:$L$5</definedName>
    <definedName name="Data" localSheetId="3">'[1]Tabla de Valoración'!$I$2:$L$5</definedName>
    <definedName name="Data" localSheetId="4">'[1]Tabla de Valoración'!$I$2:$L$5</definedName>
    <definedName name="Data" localSheetId="5">'[1]Tabla de Valoración'!$I$2:$L$5</definedName>
    <definedName name="Data" localSheetId="6">'[1]Tabla de Valoración'!$I$2:$L$5</definedName>
    <definedName name="Data" localSheetId="1">'[1]Tabla de Valoración'!$I$2:$L$5</definedName>
    <definedName name="Data">'[2]Tabla de Valoración'!$I$2:$L$5</definedName>
    <definedName name="Diseño" localSheetId="0">'[1]Tabla de Valoración'!$I$2:$I$5</definedName>
    <definedName name="Diseño" localSheetId="2">'[1]Tabla de Valoración'!$I$2:$I$5</definedName>
    <definedName name="Diseño" localSheetId="3">'[1]Tabla de Valoración'!$I$2:$I$5</definedName>
    <definedName name="Diseño" localSheetId="4">'[1]Tabla de Valoración'!$I$2:$I$5</definedName>
    <definedName name="Diseño" localSheetId="5">'[1]Tabla de Valoración'!$I$2:$I$5</definedName>
    <definedName name="Diseño" localSheetId="6">'[1]Tabla de Valoración'!$I$2:$I$5</definedName>
    <definedName name="Diseño" localSheetId="1">'[1]Tabla de Valoración'!$I$2:$I$5</definedName>
    <definedName name="Diseño">'[2]Tabla de Valoración'!$I$2:$I$5</definedName>
    <definedName name="Ejecución" localSheetId="0">'[1]Tabla de Valoración'!$I$2:$L$2</definedName>
    <definedName name="Ejecución" localSheetId="2">'[1]Tabla de Valoración'!$I$2:$L$2</definedName>
    <definedName name="Ejecución" localSheetId="3">'[1]Tabla de Valoración'!$I$2:$L$2</definedName>
    <definedName name="Ejecución" localSheetId="4">'[1]Tabla de Valoración'!$I$2:$L$2</definedName>
    <definedName name="Ejecución" localSheetId="5">'[1]Tabla de Valoración'!$I$2:$L$2</definedName>
    <definedName name="Ejecución" localSheetId="6">'[1]Tabla de Valoración'!$I$2:$L$2</definedName>
    <definedName name="Ejecución" localSheetId="1">'[1]Tabla de Valoración'!$I$2:$L$2</definedName>
    <definedName name="Ejecución">'[2]Tabla de Valoración'!$I$2:$L$2</definedName>
    <definedName name="GEST" localSheetId="2">[3]GESTION!#REF!</definedName>
    <definedName name="GEST" localSheetId="11">[4]GESTION!#REF!</definedName>
    <definedName name="GEST" localSheetId="12">[4]GESTION!#REF!</definedName>
    <definedName name="GEST" localSheetId="13">[4]GESTION!#REF!</definedName>
    <definedName name="GEST">[4]GESTION!#REF!</definedName>
    <definedName name="GESTION_SEG_3_TRIM">[3]GESTION!#REF!</definedName>
    <definedName name="INV" localSheetId="2">[3]INVERSION_SEG_3_TRIM!#REF!</definedName>
    <definedName name="INV" localSheetId="11">[4]INVERSION!#REF!</definedName>
    <definedName name="INV" localSheetId="12">[4]INVERSION!#REF!</definedName>
    <definedName name="INV" localSheetId="13">[4]INVERSION!#REF!</definedName>
    <definedName name="INV">[4]INVERSION!#REF!</definedName>
    <definedName name="INV_GEST" localSheetId="2">#REF!</definedName>
    <definedName name="INV_GEST" localSheetId="11">#REF!</definedName>
    <definedName name="INV_GEST" localSheetId="12">#REF!</definedName>
    <definedName name="INV_GEST" localSheetId="13">#REF!</definedName>
    <definedName name="INV_GEST">#REF!</definedName>
    <definedName name="Posibilidad" localSheetId="0">[5]Hoja2!$H$3:$H$7</definedName>
    <definedName name="Posibilidad" localSheetId="2">[5]Hoja2!$H$3:$H$7</definedName>
    <definedName name="Posibilidad" localSheetId="3">[6]Hoja2!$H$3:$H$7</definedName>
    <definedName name="Posibilidad" localSheetId="4">[5]Hoja2!$H$3:$H$7</definedName>
    <definedName name="Posibilidad" localSheetId="5">[5]Hoja2!$H$3:$H$7</definedName>
    <definedName name="Posibilidad" localSheetId="6">[5]Hoja2!$H$3:$H$7</definedName>
    <definedName name="Posibilidad" localSheetId="1">[5]Hoja2!$H$3:$H$7</definedName>
    <definedName name="Posibilidad">[7]Hoja2!$H$3:$H$7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8" l="1"/>
  <c r="B40" i="18"/>
  <c r="R41" i="41"/>
  <c r="R40" i="41"/>
  <c r="S40" i="41" s="1"/>
  <c r="J41" i="41"/>
  <c r="J40" i="41"/>
  <c r="K40" i="41" s="1"/>
  <c r="C43" i="41"/>
  <c r="C42" i="41"/>
  <c r="C41" i="41"/>
  <c r="C40" i="41"/>
  <c r="B40" i="41"/>
  <c r="C40" i="29"/>
  <c r="B40" i="29"/>
  <c r="M40" i="40"/>
  <c r="G40" i="29" s="1"/>
  <c r="M30" i="40"/>
  <c r="G40" i="40"/>
  <c r="H40" i="40" s="1"/>
  <c r="G30" i="40"/>
  <c r="U40" i="41" l="1"/>
  <c r="K40" i="29" s="1"/>
  <c r="E40" i="18" s="1"/>
  <c r="N40" i="40"/>
  <c r="H40" i="29" s="1"/>
  <c r="F40" i="29"/>
  <c r="C5" i="18"/>
  <c r="I22" i="5" l="1"/>
  <c r="I21" i="5"/>
  <c r="G90" i="40" l="1"/>
  <c r="G80" i="40"/>
  <c r="G70" i="40"/>
  <c r="G60" i="40"/>
  <c r="G50" i="40"/>
  <c r="C5" i="44" l="1"/>
  <c r="C4" i="44"/>
  <c r="C5" i="43"/>
  <c r="C4" i="43"/>
  <c r="C5" i="42"/>
  <c r="C4" i="42"/>
  <c r="C4" i="18"/>
  <c r="R52" i="41"/>
  <c r="R53" i="41"/>
  <c r="R54" i="41"/>
  <c r="R55" i="41"/>
  <c r="R56" i="41"/>
  <c r="R57" i="41"/>
  <c r="R58" i="41"/>
  <c r="R59" i="41"/>
  <c r="R79" i="41"/>
  <c r="R72" i="41"/>
  <c r="R73" i="41"/>
  <c r="R74" i="41"/>
  <c r="R75" i="41"/>
  <c r="R76" i="41"/>
  <c r="R77" i="41"/>
  <c r="R78" i="41"/>
  <c r="J79" i="41"/>
  <c r="J75" i="41"/>
  <c r="J76" i="41"/>
  <c r="J77" i="41"/>
  <c r="J78" i="41"/>
  <c r="J61" i="41"/>
  <c r="J62" i="41"/>
  <c r="J63" i="41"/>
  <c r="J64" i="41"/>
  <c r="J65" i="41"/>
  <c r="J66" i="41"/>
  <c r="J67" i="41"/>
  <c r="J68" i="41"/>
  <c r="J69" i="41"/>
  <c r="J53" i="41"/>
  <c r="J54" i="41"/>
  <c r="J55" i="41"/>
  <c r="J56" i="41"/>
  <c r="J57" i="41"/>
  <c r="J58" i="41"/>
  <c r="J59" i="41"/>
  <c r="J25" i="41"/>
  <c r="J26" i="41"/>
  <c r="J27" i="41"/>
  <c r="J28" i="41"/>
  <c r="J29" i="41"/>
  <c r="R21" i="41"/>
  <c r="R22" i="41"/>
  <c r="R23" i="41"/>
  <c r="R24" i="41"/>
  <c r="R25" i="41"/>
  <c r="R26" i="41"/>
  <c r="R27" i="41"/>
  <c r="R28" i="41"/>
  <c r="R29" i="41"/>
  <c r="R12" i="41"/>
  <c r="R14" i="41"/>
  <c r="R15" i="41"/>
  <c r="R16" i="41"/>
  <c r="R17" i="41"/>
  <c r="R18" i="41"/>
  <c r="R19" i="41"/>
  <c r="J15" i="41"/>
  <c r="J16" i="41"/>
  <c r="J17" i="41"/>
  <c r="J18" i="41"/>
  <c r="J19" i="41"/>
  <c r="C5" i="29"/>
  <c r="C4" i="29"/>
  <c r="B20" i="41"/>
  <c r="B30" i="41"/>
  <c r="B50" i="41"/>
  <c r="B60" i="41"/>
  <c r="B70" i="41"/>
  <c r="B80" i="41"/>
  <c r="B90" i="41"/>
  <c r="B10" i="41"/>
  <c r="E99" i="29" l="1"/>
  <c r="E98" i="29"/>
  <c r="E97" i="29"/>
  <c r="E96" i="29"/>
  <c r="E95" i="29"/>
  <c r="E94" i="29"/>
  <c r="E93" i="29"/>
  <c r="E92" i="29"/>
  <c r="E91" i="29"/>
  <c r="E90" i="29"/>
  <c r="C90" i="29"/>
  <c r="C80" i="44" s="1"/>
  <c r="B90" i="29"/>
  <c r="B80" i="43" s="1"/>
  <c r="A90" i="29"/>
  <c r="A80" i="43" s="1"/>
  <c r="E89" i="29"/>
  <c r="E88" i="29"/>
  <c r="E87" i="29"/>
  <c r="E86" i="29"/>
  <c r="E85" i="29"/>
  <c r="E84" i="29"/>
  <c r="E83" i="29"/>
  <c r="E82" i="29"/>
  <c r="E81" i="29"/>
  <c r="E80" i="29"/>
  <c r="C80" i="29"/>
  <c r="C70" i="42" s="1"/>
  <c r="B80" i="29"/>
  <c r="B70" i="44" s="1"/>
  <c r="A80" i="29"/>
  <c r="A70" i="44" s="1"/>
  <c r="E79" i="29"/>
  <c r="E78" i="29"/>
  <c r="E77" i="29"/>
  <c r="E76" i="29"/>
  <c r="E75" i="29"/>
  <c r="E74" i="29"/>
  <c r="E73" i="29"/>
  <c r="E72" i="29"/>
  <c r="E71" i="29"/>
  <c r="E70" i="29"/>
  <c r="C70" i="29"/>
  <c r="C60" i="42" s="1"/>
  <c r="B70" i="29"/>
  <c r="B60" i="42" s="1"/>
  <c r="A70" i="29"/>
  <c r="A60" i="42" s="1"/>
  <c r="E50" i="29"/>
  <c r="E51" i="29"/>
  <c r="E52" i="29"/>
  <c r="E53" i="29"/>
  <c r="E54" i="29"/>
  <c r="E55" i="29"/>
  <c r="E56" i="29"/>
  <c r="E57" i="29"/>
  <c r="E58" i="29"/>
  <c r="E59" i="29"/>
  <c r="E60" i="29"/>
  <c r="E61" i="29"/>
  <c r="E62" i="29"/>
  <c r="E63" i="29"/>
  <c r="E64" i="29"/>
  <c r="E65" i="29"/>
  <c r="E66" i="29"/>
  <c r="E67" i="29"/>
  <c r="E68" i="29"/>
  <c r="E69" i="29"/>
  <c r="E30" i="29"/>
  <c r="E31" i="29"/>
  <c r="E32" i="29"/>
  <c r="E33" i="29"/>
  <c r="E34" i="29"/>
  <c r="E35" i="29"/>
  <c r="E36" i="29"/>
  <c r="E37" i="29"/>
  <c r="E38" i="29"/>
  <c r="E39" i="29"/>
  <c r="E20" i="29"/>
  <c r="E21" i="29"/>
  <c r="E22" i="29"/>
  <c r="E23" i="29"/>
  <c r="E24" i="29"/>
  <c r="E25" i="29"/>
  <c r="E26" i="29"/>
  <c r="E27" i="29"/>
  <c r="E28" i="29"/>
  <c r="E29" i="29"/>
  <c r="E11" i="29"/>
  <c r="E12" i="29"/>
  <c r="E13" i="29"/>
  <c r="E14" i="29"/>
  <c r="E15" i="29"/>
  <c r="E16" i="29"/>
  <c r="E17" i="29"/>
  <c r="E18" i="29"/>
  <c r="E19" i="29"/>
  <c r="E10" i="29"/>
  <c r="L10" i="40"/>
  <c r="K10" i="40" s="1"/>
  <c r="C80" i="41"/>
  <c r="C81" i="41"/>
  <c r="C82" i="41"/>
  <c r="C83" i="41"/>
  <c r="C84" i="41"/>
  <c r="C85" i="41"/>
  <c r="C86" i="41"/>
  <c r="C87" i="41"/>
  <c r="C88" i="41"/>
  <c r="C89" i="41"/>
  <c r="C90" i="41"/>
  <c r="C91" i="41"/>
  <c r="C92" i="41"/>
  <c r="C93" i="41"/>
  <c r="C94" i="41"/>
  <c r="C95" i="41"/>
  <c r="C96" i="41"/>
  <c r="C97" i="41"/>
  <c r="C98" i="41"/>
  <c r="C99" i="41"/>
  <c r="C70" i="41"/>
  <c r="C71" i="41"/>
  <c r="C72" i="41"/>
  <c r="C73" i="41"/>
  <c r="C74" i="41"/>
  <c r="C75" i="41"/>
  <c r="C76" i="41"/>
  <c r="C77" i="41"/>
  <c r="C78" i="41"/>
  <c r="C79" i="41"/>
  <c r="C60" i="41"/>
  <c r="C61" i="41"/>
  <c r="C62" i="41"/>
  <c r="C63" i="41"/>
  <c r="C64" i="41"/>
  <c r="C65" i="41"/>
  <c r="C66" i="41"/>
  <c r="C67" i="41"/>
  <c r="C68" i="41"/>
  <c r="C69" i="41"/>
  <c r="C39" i="41"/>
  <c r="C50" i="41"/>
  <c r="C51" i="41"/>
  <c r="C52" i="41"/>
  <c r="C53" i="41"/>
  <c r="C54" i="41"/>
  <c r="C55" i="41"/>
  <c r="C56" i="41"/>
  <c r="C57" i="41"/>
  <c r="C58" i="41"/>
  <c r="C59" i="41"/>
  <c r="C30" i="41"/>
  <c r="C31" i="41"/>
  <c r="C32" i="41"/>
  <c r="C33" i="41"/>
  <c r="C34" i="41"/>
  <c r="C35" i="41"/>
  <c r="C36" i="41"/>
  <c r="C37" i="41"/>
  <c r="C38" i="41"/>
  <c r="C15" i="41"/>
  <c r="C16" i="41"/>
  <c r="C17" i="41"/>
  <c r="C18" i="41"/>
  <c r="C19" i="41"/>
  <c r="C20" i="41"/>
  <c r="C21" i="41"/>
  <c r="C22" i="41"/>
  <c r="C23" i="41"/>
  <c r="C24" i="41"/>
  <c r="C25" i="41"/>
  <c r="C26" i="41"/>
  <c r="C27" i="41"/>
  <c r="C28" i="41"/>
  <c r="C29" i="41"/>
  <c r="C11" i="41"/>
  <c r="C12" i="41"/>
  <c r="C13" i="41"/>
  <c r="C14" i="41"/>
  <c r="C10" i="41"/>
  <c r="L23" i="41"/>
  <c r="L24" i="41"/>
  <c r="L25" i="41"/>
  <c r="L26" i="41"/>
  <c r="L27" i="41"/>
  <c r="L28" i="41"/>
  <c r="L29" i="41"/>
  <c r="L30" i="41"/>
  <c r="L31" i="41"/>
  <c r="L32" i="41"/>
  <c r="L33" i="41"/>
  <c r="L34" i="41"/>
  <c r="L35" i="41"/>
  <c r="L36" i="41"/>
  <c r="L37" i="41"/>
  <c r="L38" i="41"/>
  <c r="L3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L82" i="41"/>
  <c r="L83" i="41"/>
  <c r="L84" i="41"/>
  <c r="L85" i="41"/>
  <c r="L86" i="41"/>
  <c r="L87" i="41"/>
  <c r="L88" i="41"/>
  <c r="L89" i="41"/>
  <c r="L90" i="41"/>
  <c r="L91" i="41"/>
  <c r="L92" i="41"/>
  <c r="L93" i="41"/>
  <c r="L94" i="41"/>
  <c r="L95" i="41"/>
  <c r="L96" i="41"/>
  <c r="L97" i="41"/>
  <c r="L98" i="41"/>
  <c r="L99" i="41"/>
  <c r="L14" i="41"/>
  <c r="L15" i="41"/>
  <c r="L16" i="41"/>
  <c r="L17" i="41"/>
  <c r="L18" i="41"/>
  <c r="L19" i="41"/>
  <c r="L20" i="41"/>
  <c r="L21" i="41"/>
  <c r="L22" i="41"/>
  <c r="R11" i="41"/>
  <c r="R10" i="41"/>
  <c r="L12" i="41"/>
  <c r="L11" i="41"/>
  <c r="L10" i="41"/>
  <c r="R99" i="41"/>
  <c r="J99" i="41"/>
  <c r="R98" i="41"/>
  <c r="J98" i="41"/>
  <c r="R97" i="41"/>
  <c r="J97" i="41"/>
  <c r="R96" i="41"/>
  <c r="J96" i="41"/>
  <c r="R95" i="41"/>
  <c r="J95" i="41"/>
  <c r="R94" i="41"/>
  <c r="J94" i="41"/>
  <c r="R93" i="41"/>
  <c r="J93" i="41"/>
  <c r="R92" i="41"/>
  <c r="J92" i="41"/>
  <c r="R91" i="41"/>
  <c r="J91" i="41"/>
  <c r="R90" i="41"/>
  <c r="J90" i="41"/>
  <c r="R89" i="41"/>
  <c r="J89" i="41"/>
  <c r="R88" i="41"/>
  <c r="J88" i="41"/>
  <c r="R87" i="41"/>
  <c r="J87" i="41"/>
  <c r="R86" i="41"/>
  <c r="J86" i="41"/>
  <c r="R85" i="41"/>
  <c r="J85" i="41"/>
  <c r="R84" i="41"/>
  <c r="J84" i="41"/>
  <c r="R83" i="41"/>
  <c r="J83" i="41"/>
  <c r="R82" i="41"/>
  <c r="J82" i="41"/>
  <c r="R81" i="41"/>
  <c r="J81" i="41"/>
  <c r="R80" i="41"/>
  <c r="J80" i="41"/>
  <c r="J74" i="41"/>
  <c r="J73" i="41"/>
  <c r="J72" i="41"/>
  <c r="R71" i="41"/>
  <c r="J71" i="41"/>
  <c r="R70" i="41"/>
  <c r="J70" i="41"/>
  <c r="R69" i="41"/>
  <c r="R68" i="41"/>
  <c r="R67" i="41"/>
  <c r="R66" i="41"/>
  <c r="R65" i="41"/>
  <c r="R64" i="41"/>
  <c r="R63" i="41"/>
  <c r="R62" i="41"/>
  <c r="R61" i="41"/>
  <c r="R60" i="41"/>
  <c r="S60" i="41" s="1"/>
  <c r="J60" i="41"/>
  <c r="J52" i="41"/>
  <c r="R51" i="41"/>
  <c r="J51" i="41"/>
  <c r="R50" i="41"/>
  <c r="J50" i="41"/>
  <c r="R39" i="41"/>
  <c r="J39" i="41"/>
  <c r="R38" i="41"/>
  <c r="J38" i="41"/>
  <c r="R37" i="41"/>
  <c r="J37" i="41"/>
  <c r="R36" i="41"/>
  <c r="J36" i="41"/>
  <c r="R35" i="41"/>
  <c r="J35" i="41"/>
  <c r="R34" i="41"/>
  <c r="J34" i="41"/>
  <c r="R33" i="41"/>
  <c r="J33" i="41"/>
  <c r="R32" i="41"/>
  <c r="J32" i="41"/>
  <c r="R31" i="41"/>
  <c r="J31" i="41"/>
  <c r="R30" i="41"/>
  <c r="J30" i="41"/>
  <c r="K30" i="41" s="1"/>
  <c r="J24" i="41"/>
  <c r="J23" i="41"/>
  <c r="J22" i="41"/>
  <c r="J21" i="41"/>
  <c r="R20" i="41"/>
  <c r="S20" i="41" s="1"/>
  <c r="J20" i="41"/>
  <c r="J14" i="41"/>
  <c r="J13" i="41"/>
  <c r="J12" i="41"/>
  <c r="J11" i="41"/>
  <c r="J10" i="41"/>
  <c r="C60" i="29"/>
  <c r="C50" i="43" s="1"/>
  <c r="B60" i="29"/>
  <c r="B50" i="43" s="1"/>
  <c r="A60" i="29"/>
  <c r="A50" i="42" s="1"/>
  <c r="C50" i="29"/>
  <c r="C40" i="44" s="1"/>
  <c r="B50" i="29"/>
  <c r="B40" i="43" s="1"/>
  <c r="A50" i="29"/>
  <c r="A40" i="43" s="1"/>
  <c r="C30" i="29"/>
  <c r="C30" i="42" s="1"/>
  <c r="B30" i="29"/>
  <c r="B30" i="44" s="1"/>
  <c r="A30" i="29"/>
  <c r="A30" i="44" s="1"/>
  <c r="C20" i="29"/>
  <c r="C20" i="43" s="1"/>
  <c r="B20" i="29"/>
  <c r="B20" i="42" s="1"/>
  <c r="A20" i="29"/>
  <c r="A20" i="42" s="1"/>
  <c r="C10" i="29"/>
  <c r="C10" i="43" s="1"/>
  <c r="B10" i="29"/>
  <c r="B10" i="43" s="1"/>
  <c r="A10" i="29"/>
  <c r="A10" i="43" s="1"/>
  <c r="F90" i="29"/>
  <c r="F80" i="29"/>
  <c r="F70" i="29"/>
  <c r="H30" i="40"/>
  <c r="G20" i="40"/>
  <c r="H20" i="40" s="1"/>
  <c r="F20" i="29" s="1"/>
  <c r="G10" i="40"/>
  <c r="H10" i="40" s="1"/>
  <c r="S50" i="41" l="1"/>
  <c r="F30" i="29"/>
  <c r="T40" i="41"/>
  <c r="S90" i="41"/>
  <c r="S10" i="41"/>
  <c r="K70" i="41"/>
  <c r="T70" i="41" s="1"/>
  <c r="J70" i="29" s="1"/>
  <c r="K10" i="41"/>
  <c r="T10" i="41" s="1"/>
  <c r="J10" i="29" s="1"/>
  <c r="D10" i="44" s="1"/>
  <c r="K80" i="41"/>
  <c r="T80" i="41" s="1"/>
  <c r="J80" i="29" s="1"/>
  <c r="S70" i="41"/>
  <c r="S80" i="41"/>
  <c r="K50" i="41"/>
  <c r="T50" i="41" s="1"/>
  <c r="J50" i="29" s="1"/>
  <c r="D40" i="18" s="1"/>
  <c r="K60" i="41"/>
  <c r="T60" i="41" s="1"/>
  <c r="J60" i="29" s="1"/>
  <c r="F60" i="29"/>
  <c r="A70" i="18"/>
  <c r="C80" i="18"/>
  <c r="A10" i="42"/>
  <c r="C20" i="42"/>
  <c r="B50" i="42"/>
  <c r="C40" i="43"/>
  <c r="A70" i="43"/>
  <c r="C80" i="43"/>
  <c r="A20" i="44"/>
  <c r="C30" i="44"/>
  <c r="A60" i="44"/>
  <c r="C70" i="44"/>
  <c r="B70" i="18"/>
  <c r="B10" i="42"/>
  <c r="A40" i="42"/>
  <c r="C50" i="42"/>
  <c r="A80" i="42"/>
  <c r="A30" i="43"/>
  <c r="B70" i="43"/>
  <c r="B20" i="44"/>
  <c r="B60" i="44"/>
  <c r="C70" i="18"/>
  <c r="C10" i="42"/>
  <c r="B40" i="42"/>
  <c r="B80" i="42"/>
  <c r="B30" i="43"/>
  <c r="A60" i="43"/>
  <c r="C70" i="43"/>
  <c r="A10" i="44"/>
  <c r="C20" i="44"/>
  <c r="A50" i="44"/>
  <c r="C60" i="44"/>
  <c r="C40" i="42"/>
  <c r="A70" i="42"/>
  <c r="C80" i="42"/>
  <c r="A20" i="43"/>
  <c r="B60" i="43"/>
  <c r="B10" i="44"/>
  <c r="B50" i="44"/>
  <c r="F50" i="29"/>
  <c r="A90" i="18"/>
  <c r="A30" i="42"/>
  <c r="B70" i="42"/>
  <c r="B20" i="43"/>
  <c r="A50" i="43"/>
  <c r="C60" i="43"/>
  <c r="C10" i="44"/>
  <c r="A40" i="44"/>
  <c r="C50" i="44"/>
  <c r="A80" i="44"/>
  <c r="B90" i="18"/>
  <c r="B30" i="42"/>
  <c r="B40" i="44"/>
  <c r="B80" i="44"/>
  <c r="A80" i="18"/>
  <c r="C90" i="18"/>
  <c r="B80" i="18"/>
  <c r="C30" i="43"/>
  <c r="T30" i="41"/>
  <c r="F10" i="29"/>
  <c r="S30" i="41"/>
  <c r="K90" i="41"/>
  <c r="T90" i="41" s="1"/>
  <c r="J90" i="29" s="1"/>
  <c r="K20" i="41"/>
  <c r="T20" i="41" s="1"/>
  <c r="M70" i="40"/>
  <c r="M60" i="40"/>
  <c r="M50" i="40"/>
  <c r="M20" i="40"/>
  <c r="M10" i="40"/>
  <c r="J40" i="29" l="1"/>
  <c r="V40" i="41"/>
  <c r="M40" i="29" s="1"/>
  <c r="F40" i="18" s="1"/>
  <c r="D40" i="44"/>
  <c r="D40" i="42"/>
  <c r="D40" i="43"/>
  <c r="D10" i="43"/>
  <c r="D10" i="42"/>
  <c r="H80" i="29"/>
  <c r="G80" i="29"/>
  <c r="U80" i="41"/>
  <c r="H90" i="29"/>
  <c r="G90" i="29"/>
  <c r="U90" i="41"/>
  <c r="D50" i="43"/>
  <c r="D50" i="44"/>
  <c r="D50" i="42"/>
  <c r="D80" i="44"/>
  <c r="D90" i="18"/>
  <c r="D80" i="42"/>
  <c r="D80" i="43"/>
  <c r="D60" i="43"/>
  <c r="D60" i="44"/>
  <c r="D70" i="18"/>
  <c r="D60" i="42"/>
  <c r="D70" i="42"/>
  <c r="D70" i="43"/>
  <c r="D70" i="44"/>
  <c r="D80" i="18"/>
  <c r="G70" i="29"/>
  <c r="U70" i="41"/>
  <c r="K70" i="29" s="1"/>
  <c r="O20" i="40"/>
  <c r="U20" i="41"/>
  <c r="K20" i="29" s="1"/>
  <c r="G20" i="29"/>
  <c r="J20" i="29"/>
  <c r="N30" i="40"/>
  <c r="H30" i="29" s="1"/>
  <c r="G30" i="29"/>
  <c r="U30" i="41"/>
  <c r="K30" i="29" s="1"/>
  <c r="N50" i="40"/>
  <c r="H50" i="29" s="1"/>
  <c r="U50" i="41"/>
  <c r="G50" i="29"/>
  <c r="N60" i="40"/>
  <c r="H60" i="29" s="1"/>
  <c r="G60" i="29"/>
  <c r="U60" i="41"/>
  <c r="J30" i="29"/>
  <c r="N10" i="40"/>
  <c r="H10" i="29" s="1"/>
  <c r="G10" i="29"/>
  <c r="U10" i="41"/>
  <c r="K10" i="29" s="1"/>
  <c r="N70" i="40"/>
  <c r="H70" i="29" s="1"/>
  <c r="O90" i="40"/>
  <c r="O60" i="40"/>
  <c r="N20" i="40"/>
  <c r="H20" i="29" s="1"/>
  <c r="O50" i="40"/>
  <c r="O30" i="40"/>
  <c r="O10" i="40"/>
  <c r="E20" i="43" l="1"/>
  <c r="E20" i="44"/>
  <c r="E20" i="42"/>
  <c r="K90" i="29"/>
  <c r="V90" i="41"/>
  <c r="M90" i="29" s="1"/>
  <c r="E60" i="43"/>
  <c r="E60" i="44"/>
  <c r="E70" i="18"/>
  <c r="E60" i="42"/>
  <c r="D30" i="42"/>
  <c r="D30" i="43"/>
  <c r="D30" i="44"/>
  <c r="K80" i="29"/>
  <c r="V80" i="41"/>
  <c r="M80" i="29" s="1"/>
  <c r="E30" i="42"/>
  <c r="E30" i="43"/>
  <c r="E30" i="44"/>
  <c r="D20" i="43"/>
  <c r="D20" i="44"/>
  <c r="D20" i="42"/>
  <c r="V30" i="41"/>
  <c r="M30" i="29" s="1"/>
  <c r="K60" i="29"/>
  <c r="V60" i="41"/>
  <c r="M60" i="29" s="1"/>
  <c r="V70" i="41"/>
  <c r="M70" i="29" s="1"/>
  <c r="K50" i="29"/>
  <c r="V50" i="41"/>
  <c r="M50" i="29" s="1"/>
  <c r="V20" i="41"/>
  <c r="M20" i="29" s="1"/>
  <c r="V10" i="41"/>
  <c r="M10" i="29" s="1"/>
  <c r="F50" i="44" l="1"/>
  <c r="F50" i="42"/>
  <c r="F50" i="43"/>
  <c r="F80" i="42"/>
  <c r="F80" i="43"/>
  <c r="F80" i="44"/>
  <c r="F90" i="18"/>
  <c r="E50" i="44"/>
  <c r="E50" i="42"/>
  <c r="E50" i="43"/>
  <c r="E80" i="42"/>
  <c r="E80" i="43"/>
  <c r="E80" i="44"/>
  <c r="E90" i="18"/>
  <c r="E10" i="44"/>
  <c r="E10" i="42"/>
  <c r="E10" i="43"/>
  <c r="F30" i="43"/>
  <c r="F30" i="44"/>
  <c r="F30" i="42"/>
  <c r="F10" i="44"/>
  <c r="F10" i="42"/>
  <c r="F10" i="43"/>
  <c r="F70" i="43"/>
  <c r="F70" i="44"/>
  <c r="F80" i="18"/>
  <c r="F70" i="42"/>
  <c r="F40" i="42"/>
  <c r="F40" i="43"/>
  <c r="F40" i="44"/>
  <c r="E40" i="42"/>
  <c r="E40" i="43"/>
  <c r="E40" i="44"/>
  <c r="E70" i="42"/>
  <c r="E70" i="43"/>
  <c r="E70" i="44"/>
  <c r="E80" i="18"/>
  <c r="F20" i="44"/>
  <c r="F20" i="42"/>
  <c r="F20" i="43"/>
  <c r="F60" i="43"/>
  <c r="F60" i="44"/>
  <c r="F70" i="18"/>
  <c r="F60" i="42"/>
  <c r="A60" i="18"/>
  <c r="A50" i="18"/>
  <c r="C50" i="18"/>
  <c r="C10" i="18"/>
  <c r="B10" i="18"/>
  <c r="A10" i="18"/>
  <c r="B60" i="18" l="1"/>
  <c r="B50" i="18"/>
  <c r="C60" i="18"/>
  <c r="A30" i="18"/>
  <c r="A20" i="18"/>
  <c r="C30" i="18"/>
  <c r="B20" i="18"/>
  <c r="B30" i="18"/>
  <c r="C20" i="18"/>
  <c r="D10" i="18" l="1"/>
  <c r="D60" i="18"/>
  <c r="D30" i="18"/>
  <c r="D50" i="18"/>
  <c r="E50" i="18"/>
  <c r="E20" i="18" l="1"/>
  <c r="E60" i="18"/>
  <c r="E30" i="18"/>
  <c r="F30" i="18"/>
  <c r="F10" i="18"/>
  <c r="F50" i="18"/>
  <c r="D20" i="18"/>
  <c r="E10" i="18" l="1"/>
  <c r="F20" i="18"/>
  <c r="F60" i="18"/>
</calcChain>
</file>

<file path=xl/comments1.xml><?xml version="1.0" encoding="utf-8"?>
<comments xmlns="http://schemas.openxmlformats.org/spreadsheetml/2006/main">
  <authors>
    <author>NatyT</author>
  </authors>
  <commentList>
    <comment ref="K8" authorId="0" shapeId="0">
      <text>
        <r>
          <rPr>
            <b/>
            <sz val="9"/>
            <color indexed="81"/>
            <rFont val="Tahoma"/>
            <family val="2"/>
          </rPr>
          <t>NatyT:</t>
        </r>
        <r>
          <rPr>
            <sz val="9"/>
            <color indexed="81"/>
            <rFont val="Tahoma"/>
            <family val="2"/>
          </rPr>
          <t xml:space="preserve">
impacto por el maximola
por el probabilidad promedio </t>
        </r>
      </text>
    </comment>
  </commentList>
</comments>
</file>

<file path=xl/comments2.xml><?xml version="1.0" encoding="utf-8"?>
<comments xmlns="http://schemas.openxmlformats.org/spreadsheetml/2006/main">
  <authors>
    <author>Cindy Paola Lopez Roncancio</author>
  </authors>
  <commentList>
    <comment ref="N30" authorId="0" shapeId="0">
      <text>
        <r>
          <rPr>
            <b/>
            <sz val="9"/>
            <color indexed="81"/>
            <rFont val="Tahoma"/>
            <family val="2"/>
          </rPr>
          <t>Cindy Paola Lopez Roncancio:</t>
        </r>
        <r>
          <rPr>
            <sz val="9"/>
            <color indexed="81"/>
            <rFont val="Tahoma"/>
            <family val="2"/>
          </rPr>
          <t xml:space="preserve">
</t>
        </r>
      </text>
    </comment>
    <comment ref="N60" authorId="0" shapeId="0">
      <text>
        <r>
          <rPr>
            <b/>
            <sz val="9"/>
            <color indexed="81"/>
            <rFont val="Tahoma"/>
            <family val="2"/>
          </rPr>
          <t>Cindy Paola Lopez Roncancio:</t>
        </r>
        <r>
          <rPr>
            <sz val="9"/>
            <color indexed="81"/>
            <rFont val="Tahoma"/>
            <family val="2"/>
          </rPr>
          <t xml:space="preserve">
</t>
        </r>
      </text>
    </comment>
    <comment ref="N80" authorId="0" shapeId="0">
      <text>
        <r>
          <rPr>
            <b/>
            <sz val="9"/>
            <color indexed="81"/>
            <rFont val="Tahoma"/>
            <family val="2"/>
          </rPr>
          <t>Cindy Paola Lopez Roncancio:</t>
        </r>
        <r>
          <rPr>
            <sz val="9"/>
            <color indexed="81"/>
            <rFont val="Tahoma"/>
            <family val="2"/>
          </rPr>
          <t xml:space="preserve">
</t>
        </r>
      </text>
    </comment>
  </commentList>
</comments>
</file>

<file path=xl/sharedStrings.xml><?xml version="1.0" encoding="utf-8"?>
<sst xmlns="http://schemas.openxmlformats.org/spreadsheetml/2006/main" count="1245" uniqueCount="558">
  <si>
    <t xml:space="preserve"> MAPA DE RIESGOS SIGCMA</t>
  </si>
  <si>
    <t>DEPENDENCIA (Unidad misional del CSJ o Unidad de la DEAJ o Seccional o CSJ en caso de despachos judiciales certificados)</t>
  </si>
  <si>
    <t xml:space="preserve">DIRECCIÓN EJECUTIVA DE ADMINISTRACIÓN JUDICIAL </t>
  </si>
  <si>
    <t>PROCESO (indique el tipo de proceso si es Estratégico. Misional, Apoyo, Evaluación y Mejora y especifique el nombre del proceso)</t>
  </si>
  <si>
    <t>Misionales</t>
  </si>
  <si>
    <t>MEJORAMIENTO INFRAESTRUCTURA FÍSICA</t>
  </si>
  <si>
    <t>CONSEJO SUPERIOR DE LA JUDICATURA</t>
  </si>
  <si>
    <t>X</t>
  </si>
  <si>
    <t>CONSEJO SECCIONAL DE LA JUDICATURA</t>
  </si>
  <si>
    <t>DIRECCIÓN SECCIONAL DE ADMINISTRACIÓN JUDICIAL</t>
  </si>
  <si>
    <t>DESPACHO JUDICIAL CERTIFICADO</t>
  </si>
  <si>
    <t>FECHA</t>
  </si>
  <si>
    <t>CÓDIGO</t>
  </si>
  <si>
    <t>ELABORÓ</t>
  </si>
  <si>
    <t>REVISÓ</t>
  </si>
  <si>
    <t>APROBÓ</t>
  </si>
  <si>
    <t>F-EVSG-11</t>
  </si>
  <si>
    <t>Líder de Proceso</t>
  </si>
  <si>
    <t xml:space="preserve">Coordinación Nacional SIGCMA </t>
  </si>
  <si>
    <t>Comité Nacional SIGCMA</t>
  </si>
  <si>
    <t>VERSIÓN</t>
  </si>
  <si>
    <t>RIESGOS DE SOBORNO</t>
  </si>
  <si>
    <r>
      <t>La norma ISO37001:2017  define el soborno como: "</t>
    </r>
    <r>
      <rPr>
        <sz val="11"/>
        <color theme="4"/>
        <rFont val="Calibri"/>
        <family val="2"/>
        <scheme val="minor"/>
      </rPr>
      <t>Oferta</t>
    </r>
    <r>
      <rPr>
        <sz val="11"/>
        <color theme="1"/>
        <rFont val="Calibri"/>
        <family val="2"/>
        <scheme val="minor"/>
      </rPr>
      <t xml:space="preserve">, </t>
    </r>
    <r>
      <rPr>
        <sz val="11"/>
        <color theme="5"/>
        <rFont val="Calibri"/>
        <family val="2"/>
        <scheme val="minor"/>
      </rPr>
      <t>promesa</t>
    </r>
    <r>
      <rPr>
        <sz val="11"/>
        <color theme="1"/>
        <rFont val="Calibri"/>
        <family val="2"/>
        <scheme val="minor"/>
      </rPr>
      <t xml:space="preserve">, </t>
    </r>
    <r>
      <rPr>
        <sz val="11"/>
        <color theme="9"/>
        <rFont val="Calibri"/>
        <family val="2"/>
        <scheme val="minor"/>
      </rPr>
      <t>entrega</t>
    </r>
    <r>
      <rPr>
        <sz val="11"/>
        <color theme="1"/>
        <rFont val="Calibri"/>
        <family val="2"/>
        <scheme val="minor"/>
      </rPr>
      <t xml:space="preserve">, </t>
    </r>
    <r>
      <rPr>
        <sz val="11"/>
        <rFont val="Calibri"/>
        <family val="2"/>
        <scheme val="minor"/>
      </rPr>
      <t>aceptación</t>
    </r>
    <r>
      <rPr>
        <sz val="11"/>
        <color theme="1"/>
        <rFont val="Calibri"/>
        <family val="2"/>
        <scheme val="minor"/>
      </rPr>
      <t xml:space="preserve"> o </t>
    </r>
    <r>
      <rPr>
        <sz val="11"/>
        <color rgb="FF7030A0"/>
        <rFont val="Calibri"/>
        <family val="2"/>
        <scheme val="minor"/>
      </rPr>
      <t>solicitud</t>
    </r>
    <r>
      <rPr>
        <sz val="11"/>
        <color theme="1"/>
        <rFont val="Calibri"/>
        <family val="2"/>
        <scheme val="minor"/>
      </rPr>
      <t xml:space="preserve"> de una ventaja indebida de cualquier valor (que puede ser de naturaleza financiera o no financiera), directamente o indirectamente, e independiente de su ubicación, en violación de la ley aplicable, como incentivo o recompensa para que una persona actúe o deje de actuar en relación con el desempeño de las obligaciones de esa persona.</t>
    </r>
  </si>
  <si>
    <t xml:space="preserve">Sin lugar a duda la causa raíz de cualquier situacion de soborno es la ausencia o debilidad de principios y valores en las actuaciones, ya sea por parte de quien ofrece, promete, entrega o de quien acepta o solicita. 
Estos son factores difíciles de controlar porque tienen que ver con características personales que, en el acaso de los adultos, se han ido forjando desde su niñez, y por lo general ya están arraigados al ser. Sin embargo, es deber de cada entidad hacer su mejor esfuerzo para que cada servidor público mantenga siempre presente el compromiso que hizo al convertirise en un servidor público, el compromiso de ejercer a cabalidad su labor en el marco de la integridad. 
</t>
  </si>
  <si>
    <t>Los mapas de riesgo de soborno del Consejo Superior de la Judicatura se han elaborado bajo de la directriz de que si bien es cierto la causa raíz de la ocurrencia de un hecho de soborno esta asociada a debilidades en los principios y valores, también es cierto que las debilidades en los controles de la realización de las actividades susceptibles al soborno, pueden dejar mas expuesta a la entidad a que esto ocurra.</t>
  </si>
  <si>
    <t>Los mapas de riesgos de soborno contemplan como causas los aspectos antes mencionados, y las acciones para tratar los riesgos se enfocan en:
1. La realización de actividades sistemáticas para fortalecer la toma de conciencia,  la aplicación del Código de Ética del Servidor Juidicial y el cumplimiento de lo estipulado en la Ley 270 de 1996, especialmente en relacionado con los deberes y las prohibiciones de los servidores.
2. El fortalecimiento de los controles asociados a las actividades susceptibles al riesgo de corrupción en cada uno de los procesos.</t>
  </si>
  <si>
    <t>ANÁLISIS DE CONTEXTO</t>
  </si>
  <si>
    <t>CONSEJO SECCIONAL/DIRECCIÓN SECCIONAL DE ADMINISTRACIÓN JUDICIAL Y/O DISTRITO JUDICIAL SEGÚN SEA EL CASO</t>
  </si>
  <si>
    <t>Dirección Ejecutiva de Administración Judicial- Unidad de Infraestructura Física</t>
  </si>
  <si>
    <t xml:space="preserve">PROCESO </t>
  </si>
  <si>
    <t>Mejoramiento de la Infraestructura Física</t>
  </si>
  <si>
    <t xml:space="preserve">DEPENDENCIA ADMINISTRATIVA O JUDICIAL CERTIFICADA </t>
  </si>
  <si>
    <t>Unidad de Infraestructura Física</t>
  </si>
  <si>
    <t>OBJETIVO DEL PROCESO</t>
  </si>
  <si>
    <t>MAPA DE PROCESOS DIRECCIÓN EJECUTIVA DE ADMINISTRACIÓN JUDICIAL</t>
  </si>
  <si>
    <t>PROCESOS DEPENDENCIA JUDICIALES CERTIFICADAS</t>
  </si>
  <si>
    <t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y antisoborno para ofrecer unas condiciones acordes a las necesidades de la administración de justicia. </t>
  </si>
  <si>
    <t xml:space="preserve">CONTEXTO EXTERNO </t>
  </si>
  <si>
    <t>FACTORES TEMÁTICOS</t>
  </si>
  <si>
    <t>No.</t>
  </si>
  <si>
    <t xml:space="preserve">AMENAZAS (Factores específicos) </t>
  </si>
  <si>
    <t xml:space="preserve">No. </t>
  </si>
  <si>
    <t xml:space="preserve">OPORTUNIDADES (Factores específicos) </t>
  </si>
  <si>
    <t>Político (cambios de gobierno, legislación, políticas públicas, regulación)</t>
  </si>
  <si>
    <t>Cambios de gerentes públicos</t>
  </si>
  <si>
    <t>Ley 2213 de 2022, 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</si>
  <si>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Cambio de Normatividad y Regulaciones Expedidas por el Gobierno Nacional o el Congreso de la Republica que afecten la administración de Justicia.</t>
  </si>
  <si>
    <t>Económicos y Financieros (disponibilidad de capital, liquidez, mercados financieros, desempleo, competencia)</t>
  </si>
  <si>
    <t>Presupuesto insuficiente asignado para  la vigencia 2023 de la Rama Judicial</t>
  </si>
  <si>
    <t xml:space="preserve">Incremento del PIB que potencialice el crecimiento económico del país y viabilice la asignación suficiente de recursos para la Rama Judicial </t>
  </si>
  <si>
    <t>No contar con el PAC oportunamente para la ejecución de proyectos de inversión</t>
  </si>
  <si>
    <t xml:space="preserve">Numero deficiente de proveedores inscritos en la plataforma de Colombia Compra Eficiente, para suplir las necesidades de adquisición de bienes y servicios </t>
  </si>
  <si>
    <t>Sociales  y culturales (cultura, religión, demografía, responsabilidad social, orden público)</t>
  </si>
  <si>
    <t>Interrupción del servicio público de Administrar Justicia a causa del conflicto armado de la región.</t>
  </si>
  <si>
    <t xml:space="preserve">Incremento de la credibilidad y confianza en la administración de justicia al implementar y certificar sus Sistemas de Gestión. </t>
  </si>
  <si>
    <t>Interrupción del servicio público de Administrar Justicia a causa del pandemias y sus variantes.</t>
  </si>
  <si>
    <t>Visibilizacion de la Administración de Justicia  entre los actores no formales de la justicia (Grupos y minorías Indígenas, género)</t>
  </si>
  <si>
    <t>Interrupción del servicio público de Administrar Justicia por razones de orden público</t>
  </si>
  <si>
    <t xml:space="preserve">Limitaciones en  la movilidad asociados a factores del orden público </t>
  </si>
  <si>
    <t>Aumento de la demanda de Justicia a causa de la problemática social y/u otros factores</t>
  </si>
  <si>
    <t>Amenazas a servidores judiciales en razón al ejercicio de sus funciones.</t>
  </si>
  <si>
    <t xml:space="preserve">Afectaciones a la infraestructura física de las sedes Judiciales y Administrativas </t>
  </si>
  <si>
    <t>Tecnológicos (desarrollo digital, avances en tecnología, acceso a sistemas de información externos, gobierno en línea)</t>
  </si>
  <si>
    <t>Perdida o hackeo de información derivada de ataques cibernéticos</t>
  </si>
  <si>
    <t>Marco regulatorio del  MINTICs, para la gobernanza, gobernabilidad y transformación digital</t>
  </si>
  <si>
    <t xml:space="preserve">Indisponibilidad y/o colapso de la infraestructura tecnológica </t>
  </si>
  <si>
    <t>Desarrollo de alianzas estratégicas para el fortalecimiento del servicio público de administración de justicia, a través de las TICs</t>
  </si>
  <si>
    <t xml:space="preserve">Afectación de la prestación del servicio de conectividad </t>
  </si>
  <si>
    <t>Generar espacios donde se realicen acuerdo interinstitucionales para poder consultar información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</si>
  <si>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</si>
  <si>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t>
  </si>
  <si>
    <t>Normas expedidas que afecten el desarrollo de las etapas propias de los procesos</t>
  </si>
  <si>
    <t>Actualización del marco normativo que afecte de manera directa o indirecta la función pública de administrar justicia.</t>
  </si>
  <si>
    <t>Ambientales (emisiones y residuos, energía, catástrofes naturales, desarrollo sostenible)</t>
  </si>
  <si>
    <t>Fenómenos naturales (Inundación, quema de bosques, sismo, vendavales, epidemias y plagas)</t>
  </si>
  <si>
    <t>Aumento de los impactos ambientales negativos por pandemias</t>
  </si>
  <si>
    <t xml:space="preserve">CONTEXTO INTERNO </t>
  </si>
  <si>
    <t xml:space="preserve">DEBILIDADES  (Factores específicos)  </t>
  </si>
  <si>
    <t>FORTALEZAS(Factores específicos)</t>
  </si>
  <si>
    <t>Estratégicos (direccionamiento estratégico, planeación institucional, liderazgo, trabajo en equipo)</t>
  </si>
  <si>
    <t>No realización oportuna del plan de acción, matriz de riesgos y demás documentos del SIGCMA, con su seguimiento correspondiente en los periodos establecidos,  conforme a los lineamientos emitidos desde el despacho de la Magistrada Líder del SIGCMA y la Coordinación Nacional del SIGCMA</t>
  </si>
  <si>
    <t>Contar con el Plan Sectorial de Desarrollo de la Rama Judicial</t>
  </si>
  <si>
    <t xml:space="preserve">Falta de socialización de estrategias con las dependencias para fomentar el trabajo colaborativo para la implementación del Plan Estratégico de Transformación Digital (PETD) de la Rama Judicial </t>
  </si>
  <si>
    <t>Socialización de buenas prácticas de la gestión judicial en el contexto internacional a través de la CICAJ o eventos de Cumbre</t>
  </si>
  <si>
    <t>Mantenimiento y ampliación de SIGCMA en los esquemas que se encuentra certificados la Rama Judicial</t>
  </si>
  <si>
    <t>Definición de roles y responsabilidades de los  líderes de proceso para el funcionamiento del SIGCMA</t>
  </si>
  <si>
    <t>Contar con la Norma Técnica de Calidad Actualizada NTC 6256:2021 y GTC 286 2021</t>
  </si>
  <si>
    <t>El compromiso de la Alta Dirección y de los líderes de proceso para ampliar, mantener y mejorar el SIGCMA</t>
  </si>
  <si>
    <t>Encuentro nacional e internacional del SIGCMA</t>
  </si>
  <si>
    <t>Recursos financieros (presupuesto de funcionamiento, recursos de inversión</t>
  </si>
  <si>
    <t>Recursos insuficientes para atender el Plan de necesidades formulado</t>
  </si>
  <si>
    <t>Presupuesto asignado para el desarrollo de proyecto de inversión del SIGCMA</t>
  </si>
  <si>
    <t>Conocimiento de la reglamentación que establece el procedimiento para el manejo de los recursos presupuestales, financieros y de contratación estatal</t>
  </si>
  <si>
    <t>Estandarización de procesos y procedimientos para el desarrollo del proceso contractual</t>
  </si>
  <si>
    <t>Manual de contratación actualizado</t>
  </si>
  <si>
    <t>Personal (competencia del personal, disponibilidad, suficiencia, seguridad y salud  en el trabajo)</t>
  </si>
  <si>
    <t>No contar con el recurso humano suficiente y necesario para responder a la demanda de Justicia</t>
  </si>
  <si>
    <t>Personal integrado por servidores judiciales de alto nivel profesional y capacitado para llevar a cabo las funciones asignadas</t>
  </si>
  <si>
    <t>Servidores Judiciales con comorbilidades y/o enfermedades laborales</t>
  </si>
  <si>
    <t>Extensión en los horarios laborales de trabajo en casa y presencial, que afecta el bienestar físico, mental y emocional en los servidores judiciales y su entorno familiar</t>
  </si>
  <si>
    <t>Desarrollo y fortalecimiento de competencias de los servidores judiciales en modelos de gestión</t>
  </si>
  <si>
    <t xml:space="preserve">Carencia  de manuales  de funciones y procedimientos  para los servidores Judiciales </t>
  </si>
  <si>
    <t>Mejor prestación del servicio de administración de justicia debido a la implementación de buenas practicas en bioseguridad definidos por la Rama Judicial</t>
  </si>
  <si>
    <t>Debilidad en los procesos de inducción y reinducción de los servidores judiciales</t>
  </si>
  <si>
    <t>Fortalecimiento de los concursos de méritos para ingreso de la Rama Judicial</t>
  </si>
  <si>
    <t>Debilidad para el fortalecimiento de competencias propias en el desarrollo de las actividades asignadas</t>
  </si>
  <si>
    <t>El desarrollo de competencia a través de procesos de sensibilización, capacitación y formación en modelo de gestión para el desarrollo de competencias de los servidores judiciales.</t>
  </si>
  <si>
    <t>Proceso (capacidad, diseño, ejecución, proveedores, entradas, salidas, gestión del conocimiento)</t>
  </si>
  <si>
    <t xml:space="preserve">Resistencia por parte de algunos servidores judiciales a implementar la gestión de conocimiento para la gestión del cambio en lo relativo al SIGCMA, a modelos de gestión, implementación de PETD, ambiental, seguridad y salud en el trabajo, seguridad de la información, normas antisoborno, normas de bioseguridad, entre otras.  </t>
  </si>
  <si>
    <t>Actualización de la plataforma estratégica para responder a los cambios normativos y legales</t>
  </si>
  <si>
    <t>Falta de tiempo para acceder a la formación de  interés, tales como: Sensibilizaciones, cursos, talleres,  capacitaciones, diplomados, entre otros</t>
  </si>
  <si>
    <t xml:space="preserve">Aplicabilidad de la Gestión del conocimiento generada por las experiencias de los servidores judiciales documentada en instructivos y guías
</t>
  </si>
  <si>
    <t>Debilidad en la retroalimentación de la evaluación  realizada a los proveedores y contratistas del producto o servicio entregado</t>
  </si>
  <si>
    <t>Fortalecimiento en los procesos de contratación por el uso adecuado del SECOP II</t>
  </si>
  <si>
    <t xml:space="preserve">Tecnológicos </t>
  </si>
  <si>
    <t>Debilidad de la plataforma tecnológica a nivel nacional de  software y hardware en las sedes administrativas y judiciales</t>
  </si>
  <si>
    <t>Accesibilidad a nuevas herramientas virtuales, que facilitan el acceso a la información, la optimización del tiempo y contribuyen a la disminución de los consumos de papel</t>
  </si>
  <si>
    <t>Falta de apropiación y aplicación del conocimiento y de las buenas prácticas en los avances tecnológicos</t>
  </si>
  <si>
    <t xml:space="preserve">Capacitación para el uso de herramientas tecnológicas  </t>
  </si>
  <si>
    <t>Limitación en formación en tecnologías de la información y la comunicación aplicadas al desarrollo de la gestión Judicial estableciendo las diferencias entre: Transformación digital, digitalización, expediente digital y estrategias para la digitalización</t>
  </si>
  <si>
    <t>Fallas de conectividad para la realización de las actividades propias del proceso.</t>
  </si>
  <si>
    <t xml:space="preserve">Falta de cobertura tecnológica en las sedes judiciales </t>
  </si>
  <si>
    <t>Falencias en la articulación con los modelos gobernanza de Tecnologías de la Información (TI) en la entidad</t>
  </si>
  <si>
    <t>Carencia del software de gestión para el manejo integral de la información.</t>
  </si>
  <si>
    <t>Falta de  comunicación asertiva entre los diferentes actores para la articulación de proyectos tecnológicos</t>
  </si>
  <si>
    <t>Debilidad en la generación de estrategias articuladas para la digitalización entre los proveedores y las dependencias Judiciales y Administrativas</t>
  </si>
  <si>
    <t>Deficiencia en el  mantenimiento de la pagina web de la Rama Judicial</t>
  </si>
  <si>
    <t xml:space="preserve">Documentación (actualización, coherencia, aplicabilidad) </t>
  </si>
  <si>
    <t>Los documentos actuales no están alineados al PETD 2021-2025</t>
  </si>
  <si>
    <t>La estandarización de la plataforma estratégica del SIGCMA y documentos impartidos  desde la Coordinación Nacional del SIGCMA para la mejor prestación del servicio</t>
  </si>
  <si>
    <t>Falta de comunicación y socialización de tablas de retención documental</t>
  </si>
  <si>
    <t>Micrositio de fácil acceso a los documentos propios del Sistema Integrado de Gestión y Control de la Calidad y el Medio Ambiente.</t>
  </si>
  <si>
    <t>Debilidad en  la estandarización de tablas de retención documental</t>
  </si>
  <si>
    <t>Infraestructura física (suficiencia, comodidad)</t>
  </si>
  <si>
    <t>Sedes Judiciales arrendadas, en comodato y propias que no cuentan con las condiciones mínimas de seguridad para los servidores judiciales, contratistas y usuarios de la justicia según la normatividad vigente</t>
  </si>
  <si>
    <t>Cumplimiento del plan de infraestructura de la Rama Judicial</t>
  </si>
  <si>
    <t>Elementos de trabajo (papel, equipos, herramientas)</t>
  </si>
  <si>
    <t>Falta de modernización y mantenimiento del mobiliario con que cuenta la Rama Judicial</t>
  </si>
  <si>
    <t>Uso adecuado de los elementos de trabajo</t>
  </si>
  <si>
    <t>Actualización permanente de la plataforma tecnológica de la Rama Judicial para el cumplimiento del PETD</t>
  </si>
  <si>
    <t>Comunicación Interna (canales utilizados y su efectividad, flujo de la información necesaria para el desarrollo de las actividades)</t>
  </si>
  <si>
    <t>Uso deficiente de las herramientas de comunicación establecidas en el plan de comunicaciones</t>
  </si>
  <si>
    <t>Elaboración y seguimiento del Plan de Comunicaciones</t>
  </si>
  <si>
    <t>Desaprovechamiento de canales de comunicaciones, para generar mayor información a las partes interesadas</t>
  </si>
  <si>
    <t>Implementación de estrategias y mecanismos para el fortalecimiento de la atención al usuario</t>
  </si>
  <si>
    <t>Fortalecimiento de la pagina web institucional y mecanismos de comunicación</t>
  </si>
  <si>
    <t>Uso adecuado del micrositio asignado al Consejo Seccional de la Judicatura</t>
  </si>
  <si>
    <t>Uso adecuado de los correos electrónicos</t>
  </si>
  <si>
    <t>Uso adecuado del aplicativo SIGOBIUS</t>
  </si>
  <si>
    <t>Fortalecimiento para el tratamiento de PQRS</t>
  </si>
  <si>
    <t>Uso adecuado de la imagen corporativa y los logos en los cuales se encuentra certificada la Rama Judicial</t>
  </si>
  <si>
    <t>Ambientales</t>
  </si>
  <si>
    <t>Desconocimiento del Plan de Gestión Ambiental que aplica para la Rama Judicial Acuerdo PSAA14-10160</t>
  </si>
  <si>
    <t>Disminución en el uso de papel, toners y demás elementos de oficina al implementar el uso de medios tecnológicos</t>
  </si>
  <si>
    <t>Ausencia de indicadores ambientales establecidos en los programas de gestión del Acuerdo PSAA14-10160</t>
  </si>
  <si>
    <t>Participación virtual es los espacios  de sensibilización ambiental, como el Día SIGCMA</t>
  </si>
  <si>
    <t>Baja implementación en sistemas ahorradores de agua  y energía en sedes judiciales y administrativas</t>
  </si>
  <si>
    <t>Mantener la certificación operaciones bioseguras: Sellos de bioseguridad huella de confianza</t>
  </si>
  <si>
    <t>Falta en la separación adecuada de residuos en la fuente </t>
  </si>
  <si>
    <t>Formación de Auditores en modelos de gestión en los esquemas en los que se encuentran certificada la Rama Judicial.</t>
  </si>
  <si>
    <t xml:space="preserve"> </t>
  </si>
  <si>
    <t>Desconocimiento por parte de los brigadistas, servidores judiciales y contratistas de las acciones necesarias para actuar ante una emergencia ambiental</t>
  </si>
  <si>
    <t>Implementación de buenas practicas tendientes a la protección del medio ambiente</t>
  </si>
  <si>
    <t>ESTRATEGIAS  DOFA</t>
  </si>
  <si>
    <t>ESTRATEGIA / ACCIÓN / PROYECTO</t>
  </si>
  <si>
    <t xml:space="preserve">GESTIONA  </t>
  </si>
  <si>
    <t xml:space="preserve">DOCUMENTADA EN </t>
  </si>
  <si>
    <t>A</t>
  </si>
  <si>
    <t>O</t>
  </si>
  <si>
    <t>D</t>
  </si>
  <si>
    <t>F</t>
  </si>
  <si>
    <t xml:space="preserve">Desarrollar el plan de formación de la Escuela Judicial para el fortalecimiento de competencias de los servidores judiciales </t>
  </si>
  <si>
    <t xml:space="preserve">Plan de acción </t>
  </si>
  <si>
    <t xml:space="preserve">Asistir y participar activamente en los procesos de sensibilización, capacitación y formación en los procesos SIGCMA </t>
  </si>
  <si>
    <t>6,16, 36</t>
  </si>
  <si>
    <t>Realizar seguimiento al plan de acción y realizar el reporte oportuno</t>
  </si>
  <si>
    <t>6, 12, 23</t>
  </si>
  <si>
    <t>Implementar mecanismos para la retroalimentación de las  partes interesadas</t>
  </si>
  <si>
    <t>1, 12, 34</t>
  </si>
  <si>
    <t>27,28,29,34</t>
  </si>
  <si>
    <t>Mantener, actualizar y documentar  el Sistema Integrado de Gestión SIGCMA, en el contexto especifico</t>
  </si>
  <si>
    <t>13,14,15</t>
  </si>
  <si>
    <t>1,10,13,16,17,19</t>
  </si>
  <si>
    <t>4,6,7,8,5,10,17,1820,22,23,37</t>
  </si>
  <si>
    <t>Solicitar apoyo al CENDOJ para realización de capacitaciones en tablas de retención documental (TRD)</t>
  </si>
  <si>
    <t>24,25,29</t>
  </si>
  <si>
    <t>Hacer uso de la información y de las herramientas tecnológicas dispuestas para la prestación del servicios</t>
  </si>
  <si>
    <t>13,14,15,16,28</t>
  </si>
  <si>
    <t>Motivar a los servidores judiciales en la Implementación del plan de gestión ambiental en cada sede administrativa o judicial</t>
  </si>
  <si>
    <t>30,31,32,33,34</t>
  </si>
  <si>
    <t>35,36,38,39</t>
  </si>
  <si>
    <t>Realizar identificación y cumplimiento de los requisitos legales y reglamentarios</t>
  </si>
  <si>
    <t>3,9,17</t>
  </si>
  <si>
    <t>Matriz de riesgos</t>
  </si>
  <si>
    <t>Matriz Mapa de Riesgos</t>
  </si>
  <si>
    <t>Orientaciones Generales</t>
  </si>
  <si>
    <r>
      <t xml:space="preserve">Antes de iniciar con el diligenciamiento de la información en la matriz, se requiere haber efectuado el análisis DOFA ( Hoja 1-Análisis de Contexto)  y revisado todos los elementos del proceso: </t>
    </r>
    <r>
      <rPr>
        <b/>
        <sz val="11"/>
        <rFont val="Arial"/>
        <family val="2"/>
      </rPr>
      <t xml:space="preserve"> objetivo, alcance, actividades , y en especial los productos y servicios que entrega.</t>
    </r>
    <r>
      <rPr>
        <sz val="11"/>
        <rFont val="Arial"/>
        <family val="2"/>
      </rPr>
      <t xml:space="preserve">
</t>
    </r>
  </si>
  <si>
    <r>
      <t xml:space="preserve">El archivo contiene las siguientes hojas:
-   </t>
    </r>
    <r>
      <rPr>
        <b/>
        <sz val="9"/>
        <rFont val="Arial"/>
        <family val="2"/>
      </rPr>
      <t>Hoja 1 Presentación 
    Conceptos 37001</t>
    </r>
    <r>
      <rPr>
        <sz val="9"/>
        <rFont val="Arial"/>
        <family val="2"/>
      </rPr>
      <t xml:space="preserve">
 -  </t>
    </r>
    <r>
      <rPr>
        <b/>
        <sz val="9"/>
        <rFont val="Arial"/>
        <family val="2"/>
      </rPr>
      <t>Hoja 2 Análisis de Contexto ( Se toma para el Plan de Acción y para Riesgos)</t>
    </r>
    <r>
      <rPr>
        <sz val="9"/>
        <rFont val="Arial"/>
        <family val="2"/>
      </rPr>
      <t xml:space="preserve">
 -  </t>
    </r>
    <r>
      <rPr>
        <b/>
        <sz val="9"/>
        <rFont val="Arial"/>
        <family val="2"/>
      </rPr>
      <t>Hoja 3 Estrategias DOFA</t>
    </r>
    <r>
      <rPr>
        <sz val="9"/>
        <rFont val="Arial"/>
        <family val="2"/>
      </rPr>
      <t xml:space="preserve">
 -  </t>
    </r>
    <r>
      <rPr>
        <b/>
        <sz val="9"/>
        <rFont val="Arial"/>
        <family val="2"/>
      </rPr>
      <t>Hoja 4  Este instructivo</t>
    </r>
  </si>
  <si>
    <t xml:space="preserve">HOJA </t>
  </si>
  <si>
    <t>Columna</t>
  </si>
  <si>
    <t>Descripción - Lineamientos para el diligenciamiento</t>
  </si>
  <si>
    <t>Proceso</t>
  </si>
  <si>
    <t>Diligenciar el nombre del proceso al cual se le identificarán y valorarán los riesgos.</t>
  </si>
  <si>
    <t>Objetivo</t>
  </si>
  <si>
    <t>Diligenciar el objetivo del proceso. ( Ver caracterización del proceso)</t>
  </si>
  <si>
    <t>Alcance</t>
  </si>
  <si>
    <t>Diligenciar el alcance del proceso.( Ver caracterización del proceso)</t>
  </si>
  <si>
    <t>No. Referencia</t>
  </si>
  <si>
    <t>Enumerar  consecutivamente los riesgos  (1, 2,…)</t>
  </si>
  <si>
    <t>Riesgo</t>
  </si>
  <si>
    <t>Enunciar   el riesgo</t>
  </si>
  <si>
    <t>Descripción del Riesgo</t>
  </si>
  <si>
    <t>Describir el riesgo  de forma mas amplia para mayor comprensión . Facilita la descripción el determinar cómo se materializa el riesgo.</t>
  </si>
  <si>
    <t xml:space="preserve">Causas </t>
  </si>
  <si>
    <t xml:space="preserve">Identificar  las causas que pueden generar el riesgo. Estas pueden estar relacionadas entre otros con factores de:  recursos financieros, talento humano, infraestructura, estilo de dirección, procedimientos, documentación, etc. </t>
  </si>
  <si>
    <t>Número de veces que se realizó  la actividad en un año o se  proyecta  realizar</t>
  </si>
  <si>
    <t>Diligenciar  el número de veces que se  ejecuta la actividad durante el año si se  conocen estadísticas.  Si no hay  estadísticas , proyectar  de acuerdo con el conocimiento que se tiene del proceso .</t>
  </si>
  <si>
    <t>Número de veces que se materializó el riesgo en un  año</t>
  </si>
  <si>
    <t xml:space="preserve">Diligenciar  el número de veces que se  materializo el riesgo, en el año anterior, o que se podría materializar.   </t>
  </si>
  <si>
    <t xml:space="preserve">% Frecuencia </t>
  </si>
  <si>
    <t xml:space="preserve">Resultado de: Número de veces que se materializó el riesgo en un año  numero de veces que se realizó la actividad en un año o se proyecta realizar  Ver Hoja Politicas </t>
  </si>
  <si>
    <t>PROBABILIDAD</t>
  </si>
  <si>
    <t xml:space="preserve">La hoja valora la probabilidad de acuerdo con los criterio definidos e la Hoja 8- Políticas de Administración </t>
  </si>
  <si>
    <t xml:space="preserve">Efectos </t>
  </si>
  <si>
    <t>Seleccionar  el efecto o los efectos que  tendrá la entidad si se materializara el riesgo .Se pueden seleccionar   1 o mas de los efectos que  presenta el desplegable. No seleccionar el mismo efecto mas de una vez. NOTA: Para los riesgos de soborno, no se debe seleccionar el efecto de interrupción en la prestación del servicio judicial. (En razón al alcance actual del SGAS)</t>
  </si>
  <si>
    <t xml:space="preserve">Valoración de Efectos </t>
  </si>
  <si>
    <t xml:space="preserve">Seleccionar  por cada efecto que identifico  la valoración que le correspondería en términos de afectación </t>
  </si>
  <si>
    <t>Impacto Inherente</t>
  </si>
  <si>
    <t>La Hoja calcula el impacto por cada valoración de efecto que haya seleccionado</t>
  </si>
  <si>
    <t xml:space="preserve">Impacto Inherente Total </t>
  </si>
  <si>
    <t>La Hoja calcula el impacto total teniendo en cuenta si selecciono mas de un efecto</t>
  </si>
  <si>
    <t xml:space="preserve">Zona de Riesgo Inherente </t>
  </si>
  <si>
    <t xml:space="preserve">La Hoja calcula el riesgo inherente : Probabilidad inherente  por probabilidad residual </t>
  </si>
  <si>
    <r>
      <rPr>
        <b/>
        <sz val="9"/>
        <rFont val="Arial"/>
        <family val="2"/>
      </rPr>
      <t>NOTA</t>
    </r>
    <r>
      <rPr>
        <sz val="9"/>
        <rFont val="Arial"/>
        <family val="2"/>
      </rPr>
      <t>: Si desea adicionar mas riesgos, copie las filas del riesgo anterior - No modifique las formulas</t>
    </r>
  </si>
  <si>
    <r>
      <t xml:space="preserve"> - </t>
    </r>
    <r>
      <rPr>
        <b/>
        <sz val="9"/>
        <rFont val="Arial"/>
        <family val="2"/>
      </rPr>
      <t xml:space="preserve"> Hoja 5 Valoración Controles:</t>
    </r>
    <r>
      <rPr>
        <sz val="9"/>
        <rFont val="Arial"/>
        <family val="2"/>
      </rPr>
      <t xml:space="preserve"> Información pertinente refente a los controles y mitigación del riesgo</t>
    </r>
  </si>
  <si>
    <t>Diligencie el nombre del proceso al cual se le identificarán y valorarán los riesgos.</t>
  </si>
  <si>
    <t>Diligencie el objetivo del proceso.</t>
  </si>
  <si>
    <t>Diligencie el alcance del proceso.</t>
  </si>
  <si>
    <t>Permite definir el consecutivo de riesgos.</t>
  </si>
  <si>
    <t>La hoja trae el riesgo de la hoja 5</t>
  </si>
  <si>
    <t>Causas</t>
  </si>
  <si>
    <t xml:space="preserve">Diligencie las causas. Recuerde que estan estan asociadas a los factores: personal, recursos, sistema de infirmacion procedimientos, etc., relacionados en el DOFA-  si encuentra causas adionales considere si ES PERTINENTE COMPLEMENTAR   el DOFA: o no </t>
  </si>
  <si>
    <t>CONTROLES PREVENTIVOS 
(Controles para las causas - Disminuyen la probabilidad)</t>
  </si>
  <si>
    <t>Relacione las medidas con las que cuenta el proceso actualmente para prevenir que el riesgo se materialice por cada una de las causas identificadas. Debe haber coherencia entre las causas y los controles preventivos.</t>
  </si>
  <si>
    <t xml:space="preserve">¿El control esta documentado? </t>
  </si>
  <si>
    <t>Responda la pregunta con SI o NO, según corresponda.</t>
  </si>
  <si>
    <t>¿Queda evidencia de la ejecución del control?</t>
  </si>
  <si>
    <t>La frecuencia del control está definida?</t>
  </si>
  <si>
    <t>¿Esta definido el responsable de la ejecución del control?</t>
  </si>
  <si>
    <t>Valoración de los controles</t>
  </si>
  <si>
    <t>La hoja califica la eficacia del control preventivo de acuerdo con las respuestas anteriores.</t>
  </si>
  <si>
    <t>CONTROLES CORRECTIVOS
(Controles para los efectos - Disminuyen el impacto)</t>
  </si>
  <si>
    <t xml:space="preserve">Frente a cada causa  identificada describa el control , si lo hay. La descripción del control debe contener la siguiente información:  Responsable de aplicar el control, periodicidad con que se aplica, cómo se realiza, qué se hace si se encuentran falencias y que registro queda de la aplicación del control. </t>
  </si>
  <si>
    <t xml:space="preserve"> ¿Queda evidencia de la socialización o capacitación a los responsables?</t>
  </si>
  <si>
    <t xml:space="preserve">Eficacia del Control </t>
  </si>
  <si>
    <t>La hoja califica la eficacia del control correctivo</t>
  </si>
  <si>
    <t>Probabilidad Residual</t>
  </si>
  <si>
    <t>La hoja calcula Impacto Inherente vs. Eficacia controles preventivos</t>
  </si>
  <si>
    <t xml:space="preserve">Impacto Residual </t>
  </si>
  <si>
    <t xml:space="preserve">La hoja calcula Probabilidad inherente vs. Eficacia controles correctivos </t>
  </si>
  <si>
    <t xml:space="preserve">Zona de Riesgo  Residual </t>
  </si>
  <si>
    <t xml:space="preserve">La hoja calcula Probabilidad  Residual por Impacto Residual </t>
  </si>
  <si>
    <r>
      <t xml:space="preserve"> -</t>
    </r>
    <r>
      <rPr>
        <sz val="11"/>
        <rFont val="Arial"/>
        <family val="2"/>
      </rPr>
      <t xml:space="preserve"> </t>
    </r>
    <r>
      <rPr>
        <b/>
        <sz val="11"/>
        <rFont val="Arial"/>
        <family val="2"/>
      </rPr>
      <t xml:space="preserve"> Hoja7  Mapa Final</t>
    </r>
    <r>
      <rPr>
        <sz val="10"/>
        <rFont val="Arial"/>
        <family val="2"/>
      </rPr>
      <t>. Resumen del análisis de riesgo inherente , riesgo residual y tratamiento a ejecutar</t>
    </r>
  </si>
  <si>
    <r>
      <t xml:space="preserve"> -</t>
    </r>
    <r>
      <rPr>
        <sz val="11"/>
        <rFont val="Arial"/>
        <family val="2"/>
      </rPr>
      <t xml:space="preserve"> </t>
    </r>
    <r>
      <rPr>
        <b/>
        <sz val="11"/>
        <rFont val="Arial"/>
        <family val="2"/>
      </rPr>
      <t xml:space="preserve"> Hoja 7 Tabla de Clasificación Riesgo: </t>
    </r>
    <r>
      <rPr>
        <sz val="11"/>
        <rFont val="Arial"/>
        <family val="2"/>
      </rPr>
      <t>Tabla referente para todos los cálculos (no se diligencia)</t>
    </r>
  </si>
  <si>
    <r>
      <t xml:space="preserve"> -</t>
    </r>
    <r>
      <rPr>
        <sz val="11"/>
        <rFont val="Arial"/>
        <family val="2"/>
      </rPr>
      <t xml:space="preserve"> </t>
    </r>
    <r>
      <rPr>
        <b/>
        <sz val="11"/>
        <rFont val="Arial"/>
        <family val="2"/>
      </rPr>
      <t xml:space="preserve"> Hoja 8 Politicas de administración. </t>
    </r>
    <r>
      <rPr>
        <sz val="11"/>
        <rFont val="Arial"/>
        <family val="2"/>
      </rPr>
      <t>Se establecen los criterios de probabilidad e impacto ( según apetito y tolerancia de riesgo)</t>
    </r>
  </si>
  <si>
    <r>
      <t xml:space="preserve"> -</t>
    </r>
    <r>
      <rPr>
        <sz val="11"/>
        <rFont val="Arial"/>
        <family val="2"/>
      </rPr>
      <t xml:space="preserve"> </t>
    </r>
    <r>
      <rPr>
        <b/>
        <sz val="11"/>
        <rFont val="Arial"/>
        <family val="2"/>
      </rPr>
      <t xml:space="preserve"> Hoja 9 Matriz de Calor :  </t>
    </r>
    <r>
      <rPr>
        <sz val="11"/>
        <rFont val="Arial"/>
        <family val="2"/>
      </rPr>
      <t>Criterios  según politica para el tratamiento de riesgos acorde con su evaluación</t>
    </r>
  </si>
  <si>
    <r>
      <t xml:space="preserve"> -  </t>
    </r>
    <r>
      <rPr>
        <b/>
        <sz val="10"/>
        <rFont val="Arial"/>
        <family val="2"/>
      </rPr>
      <t>Hoja 10 a la 13 Seguimientos Trimestrales</t>
    </r>
    <r>
      <rPr>
        <sz val="10"/>
        <rFont val="Arial"/>
        <family val="2"/>
      </rPr>
      <t>: En estas hojas de cálculo se realiza el seguimiento trimestral a las acciones formuladas para gestionar  los riesgos residuales</t>
    </r>
  </si>
  <si>
    <t>PROCESO</t>
  </si>
  <si>
    <t>OBJETIVO</t>
  </si>
  <si>
    <t>ALCANCE</t>
  </si>
  <si>
    <t>Nivel Nacional</t>
  </si>
  <si>
    <t>IDENTIFICACIÓN DEL RIESGO</t>
  </si>
  <si>
    <t>CAUSAS</t>
  </si>
  <si>
    <t>PROBABILIDAD INHERENTE</t>
  </si>
  <si>
    <t>IMPACTO INHERENTE</t>
  </si>
  <si>
    <t>RIESGO INHERENTE</t>
  </si>
  <si>
    <t>N.</t>
  </si>
  <si>
    <t>RIESGO 
(Posibilidad de…..)</t>
  </si>
  <si>
    <t>DESCRIPCIÓN  DEL RIESGO</t>
  </si>
  <si>
    <t>Número de veces que se materializo el riesgo en un  año o que se puede materializar</t>
  </si>
  <si>
    <t>% Probabilidad</t>
  </si>
  <si>
    <t xml:space="preserve">EFECTOS  </t>
  </si>
  <si>
    <t>VALORACIÓN DEL EFECTO</t>
  </si>
  <si>
    <t>Valor Inherente</t>
  </si>
  <si>
    <t>IMPACTO INHERENTE TOTAL</t>
  </si>
  <si>
    <t>ZONA DE RIESGO INHERENTE</t>
  </si>
  <si>
    <t>VALORACIÓN DEL RIESGO INHERENTE</t>
  </si>
  <si>
    <t xml:space="preserve">¿Qué pasa, cómo se materializa el riesgo? </t>
  </si>
  <si>
    <t>IMPACTO</t>
  </si>
  <si>
    <t>CALIFICACION DEL RIESGO</t>
  </si>
  <si>
    <t>Afectación de reputacion,imagén,  credibilidad, satisfacción de usuarios y PI</t>
  </si>
  <si>
    <t xml:space="preserve">De la entidad, seccional, despachos a nivel local o municipal </t>
  </si>
  <si>
    <t>Afectación Económica</t>
  </si>
  <si>
    <t>Afectación al presupuesto  en un valor  &lt;1% y ≥5%.</t>
  </si>
  <si>
    <t>Moderado - 3</t>
  </si>
  <si>
    <t>Interrupción o afectación en la prestación del servicio judicial</t>
  </si>
  <si>
    <t xml:space="preserve">Entre  0 a 48 horas habiles al año </t>
  </si>
  <si>
    <t>Leve - 1</t>
  </si>
  <si>
    <t xml:space="preserve">Bienes asegurables sin asegurar </t>
  </si>
  <si>
    <t>Interrupción o afectación en la prestación del servicio administrativo</t>
  </si>
  <si>
    <t>Entre 0 a 96 horas habiles al año  o afectación minima</t>
  </si>
  <si>
    <t/>
  </si>
  <si>
    <t>Afectación al presupuesto en un valor &lt;0,5% y ≥1%.</t>
  </si>
  <si>
    <t>Menor - 2</t>
  </si>
  <si>
    <t>Entre  145 a 192 horas  hábiles al año</t>
  </si>
  <si>
    <t>Mayor - 4</t>
  </si>
  <si>
    <t>Entre e 97 a 192 horas  habiles al año o afectación baja</t>
  </si>
  <si>
    <t xml:space="preserve">De un área del nivel central, seccional o despacho judicial </t>
  </si>
  <si>
    <t xml:space="preserve">No previsión de presupuestos </t>
  </si>
  <si>
    <t>Afectación al presupuesto en un valor ≥50%.</t>
  </si>
  <si>
    <t>Catastrófico - 5</t>
  </si>
  <si>
    <t>Incumplimiento de las metas establecidas</t>
  </si>
  <si>
    <t>Incumplimiento del 40% de los indicadores del proceso</t>
  </si>
  <si>
    <t>Falta de personal</t>
  </si>
  <si>
    <t>No planificar las actividades</t>
  </si>
  <si>
    <t xml:space="preserve">Recibir dádivas o beneficios a nombre propio o de terceros para  afectar la seguridad o confidencialidad de la información   </t>
  </si>
  <si>
    <t>Recibir dádivas o beneficios a nombre propio o de terceros por   revelar información confidencial,  alterar, retener o no publicar información.</t>
  </si>
  <si>
    <t>1. Falta de ética y valores.</t>
  </si>
  <si>
    <t>Muy Baja - 1</t>
  </si>
  <si>
    <t xml:space="preserve">De la entidad y sector justicia a nivel internacional </t>
  </si>
  <si>
    <t>2. Insuficientes programas de capacitación para la toma de conciencia debido al desconocimiento de la ley antisoborno (ISO 37001:2016), Plan Anticorrupción y  de los  valores y principios propios de la entidad.</t>
  </si>
  <si>
    <t>3. Desconocimiento del Código de Etica y Buen Gobierno.</t>
  </si>
  <si>
    <t>4. Falta o inaplicación de controles.</t>
  </si>
  <si>
    <t>Ofrecer, prometer, entregar, aceptar o solicitar una ventaja indebida  para influir  en la toma de decisiones  para  la adquisición de predios en donación.</t>
  </si>
  <si>
    <t>Cuando se emite un concepto favorable que conlleve a la adquisición de un predio por donación omitiendo el cumplimiento de los requisitos establecidos, con el fin de favorecer intereses particulares.</t>
  </si>
  <si>
    <t>Falta de ética de los servidores públicos (Debilidades en principios y valores)</t>
  </si>
  <si>
    <t>Media - 3</t>
  </si>
  <si>
    <t>Incumplimiento del 20% de los indicadores del proceso</t>
  </si>
  <si>
    <t>Falta de ética de terceros interesados  (Debilidades principios y valores)</t>
  </si>
  <si>
    <t>Debilidades en los controles técnicos para la Adquisición de lotes en donación.</t>
  </si>
  <si>
    <t xml:space="preserve">De la entidad y sector justicia a nivel nacional </t>
  </si>
  <si>
    <t>Ofrecer, prometer, entregar, aceptar o solicitar una ventaja indebida para conseguir el favorecimiento competitivo  en  la evaluación técnica (proceso de selección) en  contratos de Estudios y Diseños o Construcción de sedes y despachos judiciales.</t>
  </si>
  <si>
    <t>Cuando se emite un concepto técnico basado en una evaluación que redunde en ventajas para agentes internos y externos, sin la adecuada justificación técnica.</t>
  </si>
  <si>
    <t>Afectación al  presupuesto en un valor  &lt;5% y  ≥20%.</t>
  </si>
  <si>
    <t>Debilidades en los controles de los procedimientos de contratación en lo relacionado con la evaluación técnica para la selección de contratistas.</t>
  </si>
  <si>
    <t>Ofrecer, prometer, entregar, aceptar o solicitar una ventaja indebida para conseguir el favorecimiento competitivo  en  la adición  de  contratos de Estudios y Diseños o construcción de sedes y despachos judiciales.</t>
  </si>
  <si>
    <t>Cuando se adicionen contratos que son ventajosos para agentes internos y externos, sin la adecuada justificación que soporte su valor.</t>
  </si>
  <si>
    <t>Debilidades en los controles de los procedimientos de contratación en lo relacionado con la identificación de necesidades.</t>
  </si>
  <si>
    <t>Ofrecer, prometer, entregar, aceptar o solicitar una ventaja indebida para conseguir la recepción de Diseños u obras.</t>
  </si>
  <si>
    <t>Cuando un agente interno o externos, obtiene una ventaja indebida por recibir Estudios y Diseños u Obras, que no cumplan con los requisitos contractuales.</t>
  </si>
  <si>
    <t>Bajo - 2</t>
  </si>
  <si>
    <t>Debilidades en los controles de los procedimientos y obligaciones</t>
  </si>
  <si>
    <t xml:space="preserve">MATRIZ DE RIESGOS </t>
  </si>
  <si>
    <t>PROCESO:</t>
  </si>
  <si>
    <t>OBJETIVO:</t>
  </si>
  <si>
    <t>ALCANCE:</t>
  </si>
  <si>
    <t>EVALUACIÓN DE RIESGO - VALORACIÓN DE LOS CONTROLES</t>
  </si>
  <si>
    <t>EVALUACIÓN DEL RIESGO - NIVEL DEL RIESGO RESIDUAL</t>
  </si>
  <si>
    <t xml:space="preserve">RIESGO </t>
  </si>
  <si>
    <t>No. Control</t>
  </si>
  <si>
    <r>
      <t xml:space="preserve">CONTROLES PREVENTIVOS 
</t>
    </r>
    <r>
      <rPr>
        <sz val="10"/>
        <color theme="0"/>
        <rFont val="Arial Narrow"/>
        <family val="2"/>
      </rPr>
      <t>(Controles para las causas - Disminuyen la probabilidad)</t>
    </r>
  </si>
  <si>
    <t>Criterios para valorar la eficacia de  los controles preventivos</t>
  </si>
  <si>
    <t>Criterios para  valorar la eficacia de los controles correctivos</t>
  </si>
  <si>
    <t>RIESGO RESIDUAL</t>
  </si>
  <si>
    <t>¿Está establecida la frecuencia del control?</t>
  </si>
  <si>
    <t>Eficacia del cada control</t>
  </si>
  <si>
    <t>Efectos</t>
  </si>
  <si>
    <r>
      <t xml:space="preserve">CONTROLES CORRECTIVOS
</t>
    </r>
    <r>
      <rPr>
        <sz val="10"/>
        <color theme="0"/>
        <rFont val="Arial Narrow"/>
        <family val="2"/>
      </rPr>
      <t>(Controles para los efectos - Disminuyen el impacto)</t>
    </r>
  </si>
  <si>
    <t xml:space="preserve">¿El control está documentado? </t>
  </si>
  <si>
    <t>¿Queda evidencia de la socialización o capacitación a los responsables?</t>
  </si>
  <si>
    <t>¿Está definido el responsable de la ejecución del control?</t>
  </si>
  <si>
    <t>¿Queda   evidencia de la ejecución del control ?</t>
  </si>
  <si>
    <t>Eficacia de cada control</t>
  </si>
  <si>
    <t xml:space="preserve">Eficacia del control </t>
  </si>
  <si>
    <t>Zona Riesgo Residual</t>
  </si>
  <si>
    <t>NO</t>
  </si>
  <si>
    <t>SI</t>
  </si>
  <si>
    <t xml:space="preserve">MATRIZ DE RIESGOS SIGCMA </t>
  </si>
  <si>
    <t>Proceso:</t>
  </si>
  <si>
    <t>Objetivo:</t>
  </si>
  <si>
    <t>Alcance:</t>
  </si>
  <si>
    <t>IDENTIFICACIÓN DEL RIEGO</t>
  </si>
  <si>
    <t>VALORACIÓN  DEL RIESGO - NIVEL DEL RIESGO RESIDUAL</t>
  </si>
  <si>
    <t>Actividades</t>
  </si>
  <si>
    <t>Responsable</t>
  </si>
  <si>
    <t>Fecha Implementación</t>
  </si>
  <si>
    <t>Probabilidad inherente</t>
  </si>
  <si>
    <t>Impacto inherente</t>
  </si>
  <si>
    <t>Zona de Riesgo Inherente</t>
  </si>
  <si>
    <t>Probabilidad Residual Final</t>
  </si>
  <si>
    <t>Impacto Residual Final</t>
  </si>
  <si>
    <t>#</t>
  </si>
  <si>
    <t>Zona de Riesgo Final</t>
  </si>
  <si>
    <t>Opción de Tratamiento</t>
  </si>
  <si>
    <t>Aceptar el riesgo</t>
  </si>
  <si>
    <t>Reducir (Mitigar)</t>
  </si>
  <si>
    <t>Desarrollo de una cultura de integridad y transparencia</t>
  </si>
  <si>
    <t xml:space="preserve">Alta Direccion </t>
  </si>
  <si>
    <t>8- Política- Criterios para administrar riesgos</t>
  </si>
  <si>
    <t>Frecuencia de la Actividad</t>
  </si>
  <si>
    <t>Probabilidad</t>
  </si>
  <si>
    <t xml:space="preserve">Frecuencia:  Número de casos materializados /Total de actividades </t>
  </si>
  <si>
    <t xml:space="preserve">Factibilidad </t>
  </si>
  <si>
    <t>Muy Baja</t>
  </si>
  <si>
    <t>Resultados entre 0- 4%</t>
  </si>
  <si>
    <t>Puede ocurrir solo en circunstancias excepcionales</t>
  </si>
  <si>
    <t>Baja</t>
  </si>
  <si>
    <t>Resultados entre 5%- 9%</t>
  </si>
  <si>
    <t xml:space="preserve"> Puede ocurrir en algún momento</t>
  </si>
  <si>
    <t>Media</t>
  </si>
  <si>
    <t>Resultados entre 10%- 29%</t>
  </si>
  <si>
    <t xml:space="preserve"> Podría ocurrir en algún momento</t>
  </si>
  <si>
    <t>Alta</t>
  </si>
  <si>
    <t>Resultados entre 30% - 49%</t>
  </si>
  <si>
    <t>Probablemente ocurrirá en la mayoria de las circunstancias</t>
  </si>
  <si>
    <t>Muy Alta</t>
  </si>
  <si>
    <t>Resultados entre 50% - 100%</t>
  </si>
  <si>
    <t>Se espera que ocurra en la mayoría de las circunstancias</t>
  </si>
  <si>
    <t>Afectación Ambiental</t>
  </si>
  <si>
    <t>Tabla Criterios para definir el nivel de impacto</t>
  </si>
  <si>
    <t>Leve</t>
  </si>
  <si>
    <t>Menor</t>
  </si>
  <si>
    <t>Moderado</t>
  </si>
  <si>
    <t xml:space="preserve">De la entidad, seccional, despachos a nivel departamental </t>
  </si>
  <si>
    <t>Mayor</t>
  </si>
  <si>
    <t>Catastrófico</t>
  </si>
  <si>
    <t>Afectación al presupuesto en un valor ≥0,5%.</t>
  </si>
  <si>
    <t>Incumplimiento del 60% de los indicadores del proceso</t>
  </si>
  <si>
    <t>Incumplimiento del 80% de los indicadores del proceso</t>
  </si>
  <si>
    <t>Incumplimiento del 100% de los indicadores del proceso</t>
  </si>
  <si>
    <t xml:space="preserve">Entre 49 a 96 horas  habiles al año  </t>
  </si>
  <si>
    <t xml:space="preserve">Entre  97 a 144 horas   habiles al año  </t>
  </si>
  <si>
    <t xml:space="preserve">Entre e 193 a 240 horas  habiles al año   </t>
  </si>
  <si>
    <t xml:space="preserve">     El riesgo afecta la imagen de la entidad con algunos usuarios de relevancia frente al logro de los objetivos</t>
  </si>
  <si>
    <t>Entre 193 a 288 horas   habiles al año  o afectación media</t>
  </si>
  <si>
    <t>Entre  289 a 384 horas o afectación alta</t>
  </si>
  <si>
    <t>Entre  385 a 540 horas  habiles al año  o afectación extrema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</si>
  <si>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</si>
  <si>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</si>
  <si>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</si>
  <si>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</si>
  <si>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</si>
  <si>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 xml:space="preserve"> Matriz de Calor 9- </t>
  </si>
  <si>
    <t>Impacto</t>
  </si>
  <si>
    <t>Tratamiento</t>
  </si>
  <si>
    <t>Muy Alta
5</t>
  </si>
  <si>
    <t>Extremo</t>
  </si>
  <si>
    <t>Evitar,Reducir (Compartir),Reducir(Mitigar)</t>
  </si>
  <si>
    <t>Evitar</t>
  </si>
  <si>
    <t>Alta
4</t>
  </si>
  <si>
    <t>Alto</t>
  </si>
  <si>
    <t>Reducir (Compartir),Reducir(Mitigar), Evitar</t>
  </si>
  <si>
    <t>Media
3</t>
  </si>
  <si>
    <t>Aceptar el riesgo, Reducir (Compartir),Reducir(Mitigar)</t>
  </si>
  <si>
    <t>Compartir</t>
  </si>
  <si>
    <t>Baja
2</t>
  </si>
  <si>
    <t>Bajo</t>
  </si>
  <si>
    <t>Muy Baja
1</t>
  </si>
  <si>
    <t xml:space="preserve">Impacto </t>
  </si>
  <si>
    <t>Leve
1</t>
  </si>
  <si>
    <t>Menor
2</t>
  </si>
  <si>
    <t>Moderado
3</t>
  </si>
  <si>
    <t>Mayor
4</t>
  </si>
  <si>
    <t>Catastrófico
5</t>
  </si>
  <si>
    <t>Muy BajaLeve</t>
  </si>
  <si>
    <t>Muy BajaMenor</t>
  </si>
  <si>
    <t>Muy BajaModerado</t>
  </si>
  <si>
    <t>Muy BajaMayor</t>
  </si>
  <si>
    <t xml:space="preserve">Alto </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</si>
  <si>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</si>
  <si>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</si>
  <si>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</si>
  <si>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</si>
  <si>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</si>
  <si>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</si>
  <si>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</si>
  <si>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</si>
  <si>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</si>
  <si>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</si>
  <si>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</si>
  <si>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</si>
  <si>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</si>
  <si>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</si>
  <si>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</si>
  <si>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</si>
  <si>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</si>
  <si>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</si>
  <si>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</si>
  <si>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</si>
  <si>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</si>
  <si>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 xml:space="preserve">IDENTIFICACIÓN DEL RIESGO </t>
  </si>
  <si>
    <t>VALORACION RIESGO RESIDUAL</t>
  </si>
  <si>
    <t>OPCION DE MANEJO</t>
  </si>
  <si>
    <t>ACTIVIDADES</t>
  </si>
  <si>
    <t>PROCESO LIDER</t>
  </si>
  <si>
    <t>FECHA DE LA ACTIVIDAD</t>
  </si>
  <si>
    <t>ANÁLISIS DEL RESULTADO FINAL 
1 TRIMESTRE</t>
  </si>
  <si>
    <t xml:space="preserve">IMPACTO </t>
  </si>
  <si>
    <t>NIVEL</t>
  </si>
  <si>
    <t>CENTRAL</t>
  </si>
  <si>
    <t>SECCIONAL</t>
  </si>
  <si>
    <t xml:space="preserve"> INICIO
DIA/MES/AÑO</t>
  </si>
  <si>
    <t>FIN 
DIA/MES/AÑO</t>
  </si>
  <si>
    <t>x</t>
  </si>
  <si>
    <t>Dificultad en la adquisición de inmuebles</t>
  </si>
  <si>
    <t>Posibilidad de no disminuir la brecha en materia de Infraestructura, debido a la falta de oportunidad por entidades externas que intervienen en el proceso de adquisición de inmuebles.</t>
  </si>
  <si>
    <t>Debilidad en la preparación de los documentos técnicos</t>
  </si>
  <si>
    <t>Dificultad en la gestión de aprobación de documentos</t>
  </si>
  <si>
    <t xml:space="preserve">Por observaciones al proceso, se extiende el cronograma o se declara desierto o se revoca el acto </t>
  </si>
  <si>
    <t>Demora en la ejecución de los contratos de Estudios y Diseños  de infraestructura física</t>
  </si>
  <si>
    <t>Posibilidad de que se genere retraso en la contratación de la construcción del proyecto, a causa de los cambios normativos, ajustes al programa arquitectónico o falta en la calidad de los diseños y estudios técnicos.</t>
  </si>
  <si>
    <t xml:space="preserve">Falta de claridad en la norma urbanística </t>
  </si>
  <si>
    <t>Cambio y/o revisión en la normatividad urbanística y normatividad técnica</t>
  </si>
  <si>
    <t xml:space="preserve"> La calidad del diseño no cumple con las necesidades requeridas, demoras en la entrega de los productos</t>
  </si>
  <si>
    <t>Mayores tiempos en la expedición de la licencia de construcción</t>
  </si>
  <si>
    <t>Demora en la ejecución de los contratos de construcción y mobiliario en proyectos de inversión de los proyectos de mediana y baja  complejidad</t>
  </si>
  <si>
    <t>Posibilidad de que la entrega de una sede judicial nueva se retrase, por factores asociados a la adquisición, contratación, ejecución de estudios, diseños y contrucción de infraestructura judicial.</t>
  </si>
  <si>
    <t>Baja calidad de los Estudios y Diseños</t>
  </si>
  <si>
    <t>Paros, bloqueos o situaciones de orden público</t>
  </si>
  <si>
    <t>Baja Calidad de Ejecución del contratista de obra o Deficiente Seguimiento de la Interventoría</t>
  </si>
  <si>
    <t>incumplimiento de los proveedores de servicioxs</t>
  </si>
  <si>
    <t>Dificultad en la disponibilidad de recursos financieros, suministro de equipos, materiales, mano de obra y otros recursos necesarios</t>
  </si>
  <si>
    <t>Impacto ambiental negativo, ocasionado por las actividades constructivas en los proyectos</t>
  </si>
  <si>
    <t>Posibilidad de que la ocurrencia de un incumplimiento ambiental, a causa del desconocimiento o la indebida aplicación de los requisitos ambientales, lo que puede acarrear sanciones y retrasos en los proyectos de infraestructura.</t>
  </si>
  <si>
    <t>Desconocimiento de los requisitos ambientales normativos, del nivel nacional, regional y local</t>
  </si>
  <si>
    <t>Inadecuada aplicación de los criterios ambientales establecidos en la Guía PGAS.</t>
  </si>
  <si>
    <t>Debilidad en la labor de Supervisión Ambiental de la Interventoría</t>
  </si>
  <si>
    <t>Accidentes que generan afectaciones ambientales</t>
  </si>
  <si>
    <t>Incluir como Obligación: No ofrecer ni dar dádivas o sobornos, y ninguna otra forma de halago o dádiva a ningún funcionario público en relación con su contrato.</t>
  </si>
  <si>
    <t>Incluir Obligación de Items No previstos</t>
  </si>
  <si>
    <t>Incluir el procedimiento las actividades de capacitación a los evaluadores en procesos precontractuales.
Contar con Interventoría en los contratos de estudios y diseños, obra y suministro e instalación de mobiliario</t>
  </si>
  <si>
    <t>Incluir como Obligación: No ofrecer ni dar dádivas o sobornos, y ninguna otra forma de halago o dádiva a ningún funcionario público en relación con su contrato.
Contar con Interventoría en los contratos de estudios y diseños, obra y suministro e instalación de mobiliario</t>
  </si>
  <si>
    <t xml:space="preserve"> contemplar en la donacion la presentacion de un informe con el cumplimiento tecnico juridico, validado por los directores de division y unidad previo a la presentacion a la direccion ejecutiva.</t>
  </si>
  <si>
    <t xml:space="preserve">Solicitar que al momento de la presentación de la oferta se realice de manera simultanea la entrega de documentos.
Supervisión periódica al proceso
</t>
  </si>
  <si>
    <t>Solicitud de actualización de concepto de norma a la oficina de Planeación o Curaduría, a la fecha de inicio de los diseños.
Solicitud de actualización de concepto de norma a la oficina de Planeación o Curaduría, a la fecha de inicio de los diseños.
Interventoría, Comité de Diseño y Supervisión a la Interventoría.
Cumplimiento del cronograma del proyecto de estudios y diseños.</t>
  </si>
  <si>
    <t>Reclamación al Contratista de diseños para que realicen los ajustes correspondientes.
Tramitar la suspensión del contrato.
Procedimientos del Proceso de MIF Comités de obra o de diseño Seguimiento al cronograma y programación del proyecto Gestión, informes de Interventoría.
Garantizar la Reserva Presupuestal Solicitud de PAC de manera anticipada</t>
  </si>
  <si>
    <t>Matriz de Requisitos Ambientales - Matriz de Requisitos Legales.
Guía PGAS - Interventoría.
Profesional con título profesional o de posgrado en areas relacionadas con el tema ambiental en el equipo mínimo de Interventoría.
Plan de Emergencias y Contingencias Ambientales - PGAS.</t>
  </si>
  <si>
    <t>Realización de programas de formación, capacitación y sensibilización en temas de Probidad y ética de lo público</t>
  </si>
  <si>
    <t xml:space="preserve">Socialización constante del SGAS del CSJ </t>
  </si>
  <si>
    <t>Realizar supervisión a los controles técnicos definidos para la Adquisición de lotes por Donación.</t>
  </si>
  <si>
    <t>La evaluación la desarrolla un equipo de evaluadores profesionales que asegura la objetividad en la evaluación técnica.
Los resultados de la evaluación técnica son revisados por parte de la Unidad de Compras Públicas.
Capacitación del equipo evaluador</t>
  </si>
  <si>
    <t>Revisión de la interventoria y supervisión e Inclusión de Obligaciones relacionadas con la inclusión de Items No previstos y con el hecho de no dar dadivas de acuerdo con la Ley 1474 de 2011 y el artículo 5 de la  Ley 80 de 1993.</t>
  </si>
  <si>
    <t>Revisión a interventoria y supervisión e Inclusión de Obligaciones relacionadas con la inclusión de Items No previstos y con el hecho de no dar dadivas de acuerdo con la Ley 1474 de 2011 y el artículo 5 de la  Ley 80 de 1993.</t>
  </si>
  <si>
    <t>Aplicación del Procedimiento de Acciones de Gestión</t>
  </si>
  <si>
    <t xml:space="preserve">Pólizas de Calidad y Cumplimiento </t>
  </si>
  <si>
    <t>Acciones de respuesta ante noticias que afectan la imagen de la entidad</t>
  </si>
  <si>
    <t xml:space="preserve">Seguimiento a la Ejecución del Plan de
Inversiones
</t>
  </si>
  <si>
    <t>Compilación de Documentos Contractuales</t>
  </si>
  <si>
    <t>Interventoría externa para la Supervisión integral de las actividades contratadas.</t>
  </si>
  <si>
    <t>Seguimiento del avance de las actividades contratadas, mediante comités e informes de Obra e Interventoría.</t>
  </si>
  <si>
    <t>Priorización de necesidades</t>
  </si>
  <si>
    <t>Identificar la necesidad de áreas funcionales.</t>
  </si>
  <si>
    <t xml:space="preserve">Informes de viabilidad  </t>
  </si>
  <si>
    <t>Seguimiento al cumplimiento del trámite de adquisición.</t>
  </si>
  <si>
    <t xml:space="preserve">Seguimiento, validación, desarrollo y control </t>
  </si>
  <si>
    <t xml:space="preserve">Seguimiento, validación, desarrollo y control de cambios a los Diseños. 
</t>
  </si>
  <si>
    <t>Se hace seguimiento al cumplimiento del trámite de adquisición.</t>
  </si>
  <si>
    <t>Periódicamente, se realiza seguimiento al avance temporal, financiero y de entregables del contrato.</t>
  </si>
  <si>
    <t>El Interventor externo será el Supervisor del Contrato.</t>
  </si>
  <si>
    <t>Periódicamente, se realiza seguimiento al avance físico, temporal y financiero del contrato.</t>
  </si>
  <si>
    <t>El Interventor externo será el Supervisor del Contrato de mejoramiento, adecuaciones, mantenimiento o construcción de obra nueva.</t>
  </si>
  <si>
    <t>No se ha materializado el riesgo. Se continuan las actividades como se vienen desarrollando.</t>
  </si>
  <si>
    <t>En el termino indicado no se presentaron evidencias de la situacion planteada en el riesgo</t>
  </si>
  <si>
    <r>
      <rPr>
        <sz val="10"/>
        <rFont val="Calibri"/>
        <family val="2"/>
        <scheme val="minor"/>
      </rPr>
      <t xml:space="preserve">Se realizaron mesas de trabajo ( Reunión con  partes interesadas) con los Municipios donantes y las Direcciones Seccionales con el fín  de revisar los documentos necesarios para la donación de inmuebles  y con corte al primer trimestre de 2024. 
Se reformuló la lista de inmuebles en las que se pretende recibir inmuebles en donación dado que, se analizó la situación de algunos municipios en los que se encuentran los despachos judiciales en comodato en las instalaciones de las alcaldías,  municipios listados a continuación:  
</t>
    </r>
    <r>
      <rPr>
        <i/>
        <sz val="10"/>
        <rFont val="Calibri"/>
        <family val="2"/>
        <scheme val="minor"/>
      </rPr>
      <t>Beteitiva (Boyacá), Tutazá (Boyacá),  Tópaga (Boyacá), Útica (Cundinamarca), Biotá (Cundinamarca), Galapa (Atlántico), San Andrés de Sotavento (Córdoba), Pueblo Viejo (Magdalena)Marsella (Risaralda), Morales (Bolívar), Santa Rosa del Sur (Bolívar), San Pablo ( Nariño), Murillo (Tolima), Cajamarca (Tolima), Guacamayo (Santander), Suaita (Santander) , Ocamonte (Santander), Guadalupe (Santander), Jordán, entre otros.</t>
    </r>
    <r>
      <rPr>
        <sz val="10"/>
        <rFont val="Calibri"/>
        <family val="2"/>
        <scheme val="minor"/>
      </rPr>
      <t xml:space="preserve">
A la fecha en proceso de recepción de donaciones se encuentran los municipios de:
 Pelaya (Cesar)
 Concordia (Antioquia),
 Sabana de San Ángel (Magdalena)
 Manaure ( La Guajira )
 De parte de la seccional Cundinamarca se recibió el Municipio de Cáqueza Cundinamarca
 De parte de la seccional de Bucaramanga se recibió inmueble en El Socorro Santander mediante restitución por sentencia judicial
</t>
    </r>
    <r>
      <rPr>
        <sz val="10"/>
        <color rgb="FFFF0000"/>
        <rFont val="Calibri"/>
        <family val="2"/>
        <scheme val="minor"/>
      </rPr>
      <t xml:space="preserve">
</t>
    </r>
  </si>
  <si>
    <t xml:space="preserve">El consultor del contrato 201 de 2020, realizó la entrega final de 7 de las 13 sedes contratadas,pendientes 6 sedes judiciales. 
Para los contratos 201 de 2020 y 203 de 2020 se presenó la circunstancia de vigencias expiradas por la imposibilidad de contar con los entregables que permitieran realizar el pago en debida forma por encontrarse en tràmite ante el Ministerio de Cultura, el proyecto de Villa del Rosario.
El estado del contrato 201 de 2020 es el siguiente:
SUSPENDIDO hasta el 02 de Junio de 2024 
Fecha de reinicio: 03 de Junio de 2024. Fecha final del Contrato: 04 de Junio de 2024.
Se remitió a la Unidad de Compras Públicas la solicitud de incumplimiento en el segundo trimestre del 2023 y a la fecha se encuentra en proceso de incumplimiento.
El estado del contrato 203 de 2020 es el siguiente:
SUSPENDIDO hasta el 02 de Junio de 2024.
Fecha de reinicio: 03 de Junio de 2024. Fecha final del Contrato: 04 de Junio de 2024
La suspensión de los contratos 201 y 203 de 2020 es por falta de expedicion de la resolución por parte del Ministerio de Cultura, que permite la construcción del Palacio de Justicia en el centro histórico del Municipio de Villa del Rosario y pendiente la expedición de la licencia de construcción por la oficina de Planeación, para la construccion del proyecto de dicha sede.
</t>
  </si>
  <si>
    <t>Contrato de consultoría 147 de 2022 y de interventoría 131 de 2022:
Se materializó el riesgo, para lo cual se han realizado las siguientes acciones:
1. Se tramitaron las licencias de construccion para los municipíos de Barrancominas (Guainia), Bolivar (Cauca), Concordia (Magdalena), La Primavera (Vichada) y Orocue (Casanare), sin embargo por temas de gestión de terceros (expedición licencia de contrucción por el ente municipal) fue necesario prorrogar la suspensión del contrato hasta el 18 de abril de 2024, trámite que no depende de la consultoría e interventoría.
A corte del primer trimestre del año 2024, solo queda pendiente la expedión de la licencia de construcción del municipio de Concordia (Magdalena)</t>
  </si>
  <si>
    <t>En el termino indicado no se presentaron evidencias de la situacion planteada en el riesgo.</t>
  </si>
  <si>
    <t>Las acciones realizadas y contempladas para los contratos de obra e interventoria correspondientes a las sedes de  Aguachica - Cesar (Cto de Obra No. 099 de 2022 e interventoria No. 102 de 2022) , Puerto Carreño -Vichada ( Cto de obra No. 084 de 2022 e interventoria No. 103 de 2022), Sincé - Sucre (Cto de Obra No. 088 de 2022 e interventoria No. 114 de 2022),  Mosquera y Francisco Pizarro - Nariño (Cto de Obra No 089 de 2022 e interventoria No. 109 de 2022  se relacionan a continuación: 
- Comités semanales para cada contrato con el fin de realizar el seguimiento a las  actividades de obra con el acompañamiento de la interventoría, donde se identifican alertas y pendientes en la ejecucion de los contratos. 
- Comités de seguimiento por parte de la DEAJ  al avance del cronograma, balance del contrato, seguimiento a la curva S, programacion, seguimiento financiero, inconvenientes y posibles soluciones  de los  contratos.  
 Las Interventorias de los contratos de obra presentan Informes semanales y mensuales donde se detallan y analizan los siguientes aspectos mas relevantes de los contratos de obra: 
o Generar un plan general de riesgos 
o Creación planes de contingencia
o identificar ruta crítica y hacer el seguimiento permanente.
o Recursos utilizados dentro del contrato 
o Seguimiento a rubro de imprevistos
o Control de Calidad de Obra (pruebas de calidad, ensayos de laboratorio) 
o Control de calidad de obra (aspectos técnicos)  
o Licencias, permisos, tramites especiales 
o Aspecto administrativo (control Plan Ambiental del proyecto, control plan SST, control PGAS entre otros) 
o Control plan social del proyecto
o Estado jurídico del contrato de obra (modificaciones contractuales, seguimiento a garantías) 
o Estado financiero del contrato de obra (seguimiento al anticipo, cortes de obra) 
o Temas por resolver o reportar. 
o Conclusiones y recomendaciones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</si>
</sst>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40A]d&quot; de &quot;mmmm&quot; de &quot;yyyy;@"/>
    <numFmt numFmtId="165" formatCode="0.0"/>
  </numFmts>
  <fonts count="99">
    <font>
      <sz val="11"/>
      <color theme="1"/>
      <name val="Calibri"/>
      <family val="2"/>
      <scheme val="minor"/>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2"/>
      <name val="Times New Roman"/>
      <family val="1"/>
    </font>
    <font>
      <b/>
      <sz val="11"/>
      <color theme="1"/>
      <name val="Calibri"/>
      <family val="2"/>
      <scheme val="minor"/>
    </font>
    <font>
      <sz val="11"/>
      <color theme="0"/>
      <name val="Calibri"/>
      <family val="2"/>
      <scheme val="minor"/>
    </font>
    <font>
      <sz val="11"/>
      <name val="Calibri"/>
      <family val="2"/>
      <scheme val="minor"/>
    </font>
    <font>
      <sz val="10"/>
      <color theme="1"/>
      <name val="Calibri"/>
      <family val="2"/>
      <scheme val="minor"/>
    </font>
    <font>
      <sz val="12"/>
      <color theme="1"/>
      <name val="Calibri"/>
      <family val="2"/>
      <scheme val="minor"/>
    </font>
    <font>
      <b/>
      <sz val="20"/>
      <color theme="1"/>
      <name val="Calibri"/>
      <family val="2"/>
      <scheme val="minor"/>
    </font>
    <font>
      <b/>
      <sz val="12"/>
      <color rgb="FF000000"/>
      <name val="Calibri"/>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sz val="10"/>
      <name val="Calibri"/>
      <family val="2"/>
      <scheme val="minor"/>
    </font>
    <font>
      <b/>
      <sz val="10"/>
      <name val="Arial"/>
      <family val="2"/>
    </font>
    <font>
      <b/>
      <i/>
      <sz val="16"/>
      <name val="Calibri"/>
      <family val="2"/>
      <scheme val="minor"/>
    </font>
    <font>
      <sz val="10"/>
      <color theme="1"/>
      <name val="Roboto"/>
    </font>
    <font>
      <b/>
      <sz val="22"/>
      <color theme="0"/>
      <name val="Arial Narrow"/>
      <family val="2"/>
    </font>
    <font>
      <sz val="11"/>
      <color theme="0"/>
      <name val="Arial Narrow"/>
      <family val="2"/>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11"/>
      <color theme="1"/>
      <name val="Calibri"/>
      <family val="2"/>
      <scheme val="minor"/>
    </font>
    <font>
      <sz val="9"/>
      <color indexed="81"/>
      <name val="Tahoma"/>
      <family val="2"/>
    </font>
    <font>
      <b/>
      <sz val="9"/>
      <color indexed="81"/>
      <name val="Tahoma"/>
      <family val="2"/>
    </font>
    <font>
      <b/>
      <u/>
      <sz val="18"/>
      <color theme="1"/>
      <name val="Arial"/>
      <family val="2"/>
    </font>
    <font>
      <sz val="16"/>
      <name val="Arial"/>
      <family val="2"/>
    </font>
    <font>
      <b/>
      <sz val="16"/>
      <color rgb="FF000000"/>
      <name val="Arial"/>
      <family val="2"/>
    </font>
    <font>
      <sz val="16"/>
      <color rgb="FF000000"/>
      <name val="Arial"/>
      <family val="2"/>
    </font>
    <font>
      <sz val="16"/>
      <color rgb="FFFFFFFF"/>
      <name val="Arial"/>
      <family val="2"/>
    </font>
    <font>
      <sz val="16"/>
      <color theme="1"/>
      <name val="Arial"/>
      <family val="2"/>
    </font>
    <font>
      <sz val="16"/>
      <color theme="0"/>
      <name val="Arial"/>
      <family val="2"/>
    </font>
    <font>
      <b/>
      <sz val="16"/>
      <color theme="1"/>
      <name val="Arial"/>
      <family val="2"/>
    </font>
    <font>
      <sz val="11"/>
      <name val="Arial"/>
      <family val="2"/>
    </font>
    <font>
      <sz val="9"/>
      <name val="Arial"/>
      <family val="2"/>
    </font>
    <font>
      <b/>
      <sz val="12"/>
      <color theme="0"/>
      <name val="Calibri"/>
      <family val="2"/>
    </font>
    <font>
      <b/>
      <sz val="24"/>
      <color theme="1"/>
      <name val="Calibri"/>
      <family val="2"/>
      <scheme val="minor"/>
    </font>
    <font>
      <b/>
      <sz val="14"/>
      <color theme="0"/>
      <name val="Arial"/>
      <family val="2"/>
    </font>
    <font>
      <b/>
      <u/>
      <sz val="11"/>
      <name val="Arial"/>
      <family val="2"/>
    </font>
    <font>
      <b/>
      <sz val="11"/>
      <name val="Arial"/>
      <family val="2"/>
    </font>
    <font>
      <b/>
      <sz val="9"/>
      <name val="Arial"/>
      <family val="2"/>
    </font>
    <font>
      <b/>
      <sz val="9"/>
      <color theme="0"/>
      <name val="Arial"/>
      <family val="2"/>
    </font>
    <font>
      <sz val="11"/>
      <color theme="4"/>
      <name val="Calibri"/>
      <family val="2"/>
      <scheme val="minor"/>
    </font>
    <font>
      <sz val="11"/>
      <color theme="5"/>
      <name val="Calibri"/>
      <family val="2"/>
      <scheme val="minor"/>
    </font>
    <font>
      <sz val="11"/>
      <color theme="9"/>
      <name val="Calibri"/>
      <family val="2"/>
      <scheme val="minor"/>
    </font>
    <font>
      <sz val="11"/>
      <color rgb="FF7030A0"/>
      <name val="Calibri"/>
      <family val="2"/>
      <scheme val="minor"/>
    </font>
    <font>
      <sz val="9"/>
      <name val="Arial Narrow"/>
      <family val="2"/>
    </font>
    <font>
      <sz val="12"/>
      <name val="Azo Sans Medium"/>
    </font>
    <font>
      <sz val="11"/>
      <name val="Azo Sans Medium"/>
    </font>
    <font>
      <b/>
      <sz val="14"/>
      <color theme="1"/>
      <name val="Arial"/>
      <family val="2"/>
    </font>
    <font>
      <b/>
      <sz val="22"/>
      <color theme="1"/>
      <name val="Calibri"/>
      <family val="2"/>
      <scheme val="minor"/>
    </font>
    <font>
      <sz val="11"/>
      <color rgb="FF0070C0"/>
      <name val="Calibri"/>
      <family val="2"/>
      <scheme val="minor"/>
    </font>
    <font>
      <sz val="11"/>
      <color rgb="FF0070C0"/>
      <name val="Arial"/>
      <family val="2"/>
    </font>
    <font>
      <sz val="14"/>
      <color theme="1"/>
      <name val="Azo Sans Medium"/>
    </font>
    <font>
      <b/>
      <sz val="14"/>
      <color theme="1"/>
      <name val="Azo Sans Medium"/>
    </font>
    <font>
      <b/>
      <sz val="14"/>
      <color theme="0"/>
      <name val="Azo Sans Medium"/>
    </font>
    <font>
      <b/>
      <sz val="14"/>
      <name val="Azo Sans Medium"/>
    </font>
    <font>
      <sz val="14"/>
      <color theme="0"/>
      <name val="Azo Sans Medium"/>
    </font>
    <font>
      <b/>
      <sz val="14"/>
      <color rgb="FF0070C0"/>
      <name val="Calibri"/>
      <family val="2"/>
      <scheme val="minor"/>
    </font>
    <font>
      <b/>
      <sz val="11"/>
      <color theme="0"/>
      <name val="Azo Sans Medium"/>
    </font>
    <font>
      <b/>
      <sz val="11"/>
      <color rgb="FF004D6D"/>
      <name val="Azo Sans Medium"/>
    </font>
    <font>
      <sz val="11"/>
      <name val="Azo Sans Light"/>
    </font>
    <font>
      <b/>
      <sz val="10"/>
      <color theme="0"/>
      <name val="Calibri"/>
      <family val="2"/>
      <scheme val="minor"/>
    </font>
    <font>
      <sz val="10"/>
      <color theme="0"/>
      <name val="Calibri"/>
      <family val="2"/>
      <scheme val="minor"/>
    </font>
    <font>
      <b/>
      <sz val="8"/>
      <color theme="0"/>
      <name val="Calibri"/>
      <family val="2"/>
      <scheme val="minor"/>
    </font>
    <font>
      <sz val="8"/>
      <color theme="0"/>
      <name val="Calibri"/>
      <family val="2"/>
      <scheme val="minor"/>
    </font>
    <font>
      <b/>
      <sz val="12"/>
      <color theme="0"/>
      <name val="Arial Narrow"/>
      <family val="2"/>
    </font>
    <font>
      <sz val="12"/>
      <color theme="1"/>
      <name val="Arial Narrow"/>
      <family val="2"/>
    </font>
    <font>
      <sz val="10"/>
      <color theme="0"/>
      <name val="Arial Narrow"/>
      <family val="2"/>
    </font>
    <font>
      <sz val="9"/>
      <color theme="0"/>
      <name val="Arial Narrow"/>
      <family val="2"/>
    </font>
    <font>
      <sz val="9"/>
      <color theme="2"/>
      <name val="Arial Narrow"/>
      <family val="2"/>
    </font>
    <font>
      <sz val="11"/>
      <color theme="1"/>
      <name val="Azo Sans Medium"/>
    </font>
    <font>
      <sz val="11"/>
      <color theme="0"/>
      <name val="Azo Sans Medium"/>
    </font>
    <font>
      <sz val="11"/>
      <color rgb="FF004D6D"/>
      <name val="Azo Sans Medium"/>
    </font>
    <font>
      <sz val="11"/>
      <color rgb="FF595959"/>
      <name val="Azo Sans Light"/>
    </font>
    <font>
      <sz val="16"/>
      <color theme="1"/>
      <name val="Azo Sans Medium"/>
    </font>
    <font>
      <sz val="11"/>
      <color theme="0" tint="-4.9989318521683403E-2"/>
      <name val="Azo Sans Medium"/>
    </font>
    <font>
      <b/>
      <sz val="12"/>
      <name val="Azo Sans Medium"/>
    </font>
    <font>
      <b/>
      <sz val="14"/>
      <color theme="1"/>
      <name val="Calibri"/>
      <family val="2"/>
      <scheme val="minor"/>
    </font>
    <font>
      <b/>
      <sz val="11"/>
      <color rgb="FFFF0000"/>
      <name val="Arial Narrow"/>
      <family val="2"/>
    </font>
    <font>
      <sz val="16"/>
      <color theme="1"/>
      <name val="Calibri"/>
      <family val="2"/>
      <scheme val="minor"/>
    </font>
    <font>
      <b/>
      <sz val="8"/>
      <color rgb="FF000000"/>
      <name val="Times New Roman"/>
      <family val="1"/>
    </font>
    <font>
      <b/>
      <sz val="8"/>
      <color rgb="FF767171"/>
      <name val="Times New Roman"/>
      <family val="1"/>
    </font>
    <font>
      <sz val="10"/>
      <color rgb="FFFF0000"/>
      <name val="Calibri"/>
      <family val="2"/>
      <scheme val="minor"/>
    </font>
    <font>
      <i/>
      <sz val="10"/>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84B6"/>
        <bgColor indexed="64"/>
      </patternFill>
    </fill>
    <fill>
      <patternFill patternType="solid">
        <fgColor rgb="FF4DC0E3"/>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ck">
        <color theme="0"/>
      </top>
      <bottom/>
      <diagonal/>
    </border>
    <border>
      <left style="thick">
        <color theme="0"/>
      </left>
      <right/>
      <top style="thick">
        <color theme="0"/>
      </top>
      <bottom/>
      <diagonal/>
    </border>
    <border>
      <left style="thick">
        <color theme="0"/>
      </left>
      <right/>
      <top/>
      <bottom/>
      <diagonal/>
    </border>
    <border>
      <left/>
      <right/>
      <top style="hair">
        <color indexed="64"/>
      </top>
      <bottom style="hair">
        <color indexed="64"/>
      </bottom>
      <diagonal/>
    </border>
    <border>
      <left style="thin">
        <color theme="0"/>
      </left>
      <right style="thin">
        <color theme="0"/>
      </right>
      <top style="thin">
        <color theme="0"/>
      </top>
      <bottom/>
      <diagonal/>
    </border>
    <border>
      <left/>
      <right style="medium">
        <color indexed="64"/>
      </right>
      <top/>
      <bottom style="thin">
        <color indexed="64"/>
      </bottom>
      <diagonal/>
    </border>
    <border>
      <left/>
      <right style="thin">
        <color theme="0"/>
      </right>
      <top/>
      <bottom/>
      <diagonal/>
    </border>
    <border>
      <left style="thin">
        <color theme="0"/>
      </left>
      <right style="medium">
        <color indexed="64"/>
      </right>
      <top style="thin">
        <color theme="0"/>
      </top>
      <bottom/>
      <diagonal/>
    </border>
    <border>
      <left style="hair">
        <color rgb="FF4DC0E3"/>
      </left>
      <right style="hair">
        <color rgb="FF4DC0E3"/>
      </right>
      <top style="hair">
        <color rgb="FF4DC0E3"/>
      </top>
      <bottom style="hair">
        <color rgb="FF4DC0E3"/>
      </bottom>
      <diagonal/>
    </border>
    <border>
      <left style="hair">
        <color rgb="FF4DC0E3"/>
      </left>
      <right/>
      <top style="hair">
        <color rgb="FF4DC0E3"/>
      </top>
      <bottom style="hair">
        <color rgb="FF4DC0E3"/>
      </bottom>
      <diagonal/>
    </border>
    <border>
      <left/>
      <right style="hair">
        <color rgb="FF4DC0E3"/>
      </right>
      <top style="hair">
        <color rgb="FF4DC0E3"/>
      </top>
      <bottom style="hair">
        <color rgb="FF4DC0E3"/>
      </bottom>
      <diagonal/>
    </border>
    <border>
      <left/>
      <right/>
      <top style="hair">
        <color rgb="FF4DC0E3"/>
      </top>
      <bottom style="hair">
        <color rgb="FF4DC0E3"/>
      </bottom>
      <diagonal/>
    </border>
    <border>
      <left style="dashed">
        <color rgb="FF00B0F0"/>
      </left>
      <right style="dashed">
        <color rgb="FF00B0F0"/>
      </right>
      <top style="dashed">
        <color rgb="FF00B0F0"/>
      </top>
      <bottom style="dashed">
        <color rgb="FF00B0F0"/>
      </bottom>
      <diagonal/>
    </border>
    <border>
      <left style="hair">
        <color rgb="FF4DC0E3"/>
      </left>
      <right style="hair">
        <color rgb="FF4DC0E3"/>
      </right>
      <top style="hair">
        <color rgb="FF4DC0E3"/>
      </top>
      <bottom/>
      <diagonal/>
    </border>
    <border>
      <left style="dashed">
        <color rgb="FF00B0F0"/>
      </left>
      <right style="hair">
        <color rgb="FF4DC0E3"/>
      </right>
      <top style="hair">
        <color rgb="FF4DC0E3"/>
      </top>
      <bottom/>
      <diagonal/>
    </border>
    <border>
      <left style="dashed">
        <color rgb="FF00B0F0"/>
      </left>
      <right style="hair">
        <color rgb="FF4DC0E3"/>
      </right>
      <top/>
      <bottom style="dashed">
        <color rgb="FF00B0F0"/>
      </bottom>
      <diagonal/>
    </border>
    <border>
      <left style="double">
        <color theme="0"/>
      </left>
      <right style="double">
        <color theme="0"/>
      </right>
      <top style="double">
        <color theme="0"/>
      </top>
      <bottom style="double">
        <color theme="0"/>
      </bottom>
      <diagonal/>
    </border>
    <border>
      <left style="dotted">
        <color rgb="FF4DC0E3"/>
      </left>
      <right style="dotted">
        <color rgb="FF4DC0E3"/>
      </right>
      <top style="dotted">
        <color rgb="FF4DC0E3"/>
      </top>
      <bottom style="dotted">
        <color rgb="FF4DC0E3"/>
      </bottom>
      <diagonal/>
    </border>
    <border>
      <left style="dotted">
        <color rgb="FF4DC0E3"/>
      </left>
      <right style="dotted">
        <color rgb="FF4DC0E3"/>
      </right>
      <top style="dotted">
        <color rgb="FF4DC0E3"/>
      </top>
      <bottom/>
      <diagonal/>
    </border>
    <border>
      <left style="dotted">
        <color rgb="FF4DC0E3"/>
      </left>
      <right style="dotted">
        <color rgb="FF4DC0E3"/>
      </right>
      <top/>
      <bottom style="dotted">
        <color rgb="FF4DC0E3"/>
      </bottom>
      <diagonal/>
    </border>
    <border>
      <left style="dotted">
        <color rgb="FF4DC0E3"/>
      </left>
      <right style="dotted">
        <color rgb="FF4DC0E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theme="0"/>
      </right>
      <top style="medium">
        <color indexed="64"/>
      </top>
      <bottom/>
      <diagonal/>
    </border>
    <border>
      <left style="thin">
        <color theme="0"/>
      </left>
      <right/>
      <top style="medium">
        <color indexed="64"/>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theme="0"/>
      </bottom>
      <diagonal/>
    </border>
    <border>
      <left/>
      <right style="thin">
        <color indexed="64"/>
      </right>
      <top style="thin">
        <color indexed="64"/>
      </top>
      <bottom style="double">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dashed">
        <color theme="9" tint="-0.24994659260841701"/>
      </bottom>
      <diagonal/>
    </border>
    <border>
      <left style="thick">
        <color theme="0"/>
      </left>
      <right style="thick">
        <color theme="0"/>
      </right>
      <top style="dashed">
        <color theme="9" tint="-0.2499465926084170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n">
        <color indexed="64"/>
      </bottom>
      <diagonal/>
    </border>
    <border>
      <left style="dashed">
        <color theme="9" tint="-0.24994659260841701"/>
      </left>
      <right/>
      <top style="thick">
        <color theme="0"/>
      </top>
      <bottom/>
      <diagonal/>
    </border>
    <border>
      <left style="dashed">
        <color theme="9" tint="-0.24994659260841701"/>
      </left>
      <right/>
      <top style="thick">
        <color theme="0"/>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diagonal/>
    </border>
    <border>
      <left style="thick">
        <color theme="0"/>
      </left>
      <right style="thick">
        <color theme="0"/>
      </right>
      <top/>
      <bottom style="thick">
        <color theme="0"/>
      </bottom>
      <diagonal/>
    </border>
    <border>
      <left/>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thick">
        <color theme="0"/>
      </top>
      <bottom/>
      <diagonal/>
    </border>
    <border>
      <left/>
      <right style="thick">
        <color theme="0"/>
      </right>
      <top/>
      <bottom/>
      <diagonal/>
    </border>
    <border>
      <left style="dashed">
        <color theme="9" tint="-0.24994659260841701"/>
      </left>
      <right style="dashed">
        <color theme="9" tint="-0.24994659260841701"/>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s>
  <cellStyleXfs count="5">
    <xf numFmtId="0" fontId="0" fillId="0" borderId="0"/>
    <xf numFmtId="0" fontId="7" fillId="0" borderId="0"/>
    <xf numFmtId="0" fontId="8" fillId="0" borderId="0"/>
    <xf numFmtId="43" fontId="36" fillId="0" borderId="0" applyFont="0" applyFill="0" applyBorder="0" applyAlignment="0" applyProtection="0"/>
    <xf numFmtId="9" fontId="36" fillId="0" borderId="0" applyFont="0" applyFill="0" applyBorder="0" applyAlignment="0" applyProtection="0"/>
  </cellStyleXfs>
  <cellXfs count="553">
    <xf numFmtId="0" fontId="0" fillId="0" borderId="0" xfId="0"/>
    <xf numFmtId="0" fontId="0" fillId="3" borderId="0" xfId="0" applyFill="1"/>
    <xf numFmtId="0" fontId="11" fillId="3" borderId="0" xfId="0" applyFont="1" applyFill="1"/>
    <xf numFmtId="0" fontId="2" fillId="3" borderId="0" xfId="0" applyFont="1" applyFill="1" applyAlignment="1">
      <alignment horizontal="left" vertical="center"/>
    </xf>
    <xf numFmtId="0" fontId="16" fillId="0" borderId="0" xfId="0" applyFont="1" applyAlignment="1">
      <alignment horizontal="center"/>
    </xf>
    <xf numFmtId="0" fontId="17" fillId="0" borderId="0" xfId="0" applyFont="1"/>
    <xf numFmtId="0" fontId="20"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9" fillId="0" borderId="0" xfId="0" applyFont="1" applyAlignment="1">
      <alignment horizontal="center"/>
    </xf>
    <xf numFmtId="0" fontId="10" fillId="3" borderId="0" xfId="0" applyFont="1" applyFill="1"/>
    <xf numFmtId="0" fontId="26" fillId="3" borderId="0" xfId="0" applyFont="1" applyFill="1"/>
    <xf numFmtId="0" fontId="26" fillId="0" borderId="0" xfId="0" applyFont="1"/>
    <xf numFmtId="0" fontId="3" fillId="3" borderId="0" xfId="0" applyFont="1" applyFill="1" applyAlignment="1">
      <alignment horizontal="center" vertical="center"/>
    </xf>
    <xf numFmtId="0" fontId="3" fillId="2" borderId="0" xfId="0" applyFont="1" applyFill="1" applyAlignment="1">
      <alignment horizontal="center" vertical="center"/>
    </xf>
    <xf numFmtId="0" fontId="10" fillId="0" borderId="0" xfId="0" applyFont="1"/>
    <xf numFmtId="165" fontId="0" fillId="0" borderId="0" xfId="3" applyNumberFormat="1" applyFont="1" applyAlignment="1">
      <alignment horizontal="center"/>
    </xf>
    <xf numFmtId="2" fontId="0" fillId="0" borderId="0" xfId="3" applyNumberFormat="1" applyFont="1"/>
    <xf numFmtId="165" fontId="0" fillId="0" borderId="0" xfId="3" applyNumberFormat="1" applyFont="1"/>
    <xf numFmtId="0" fontId="0" fillId="3" borderId="0" xfId="0" applyFill="1" applyAlignment="1">
      <alignment horizontal="center" vertical="center"/>
    </xf>
    <xf numFmtId="0" fontId="11" fillId="3" borderId="0" xfId="0" applyFont="1" applyFill="1" applyAlignment="1">
      <alignment horizontal="center" vertical="center"/>
    </xf>
    <xf numFmtId="0" fontId="0" fillId="0" borderId="0" xfId="0" applyAlignment="1">
      <alignment horizontal="center" vertical="center"/>
    </xf>
    <xf numFmtId="43" fontId="0" fillId="3" borderId="0" xfId="3" applyFont="1" applyFill="1"/>
    <xf numFmtId="3" fontId="0" fillId="0" borderId="0" xfId="0" applyNumberFormat="1" applyAlignment="1">
      <alignment horizontal="left"/>
    </xf>
    <xf numFmtId="0" fontId="39" fillId="0" borderId="0" xfId="0" applyFont="1" applyAlignment="1">
      <alignment horizontal="center" vertical="center"/>
    </xf>
    <xf numFmtId="0" fontId="42" fillId="3" borderId="0" xfId="0" applyFont="1" applyFill="1" applyAlignment="1">
      <alignment horizontal="justify" vertical="center" wrapText="1" readingOrder="1"/>
    </xf>
    <xf numFmtId="0" fontId="44" fillId="3" borderId="0" xfId="0" applyFont="1" applyFill="1"/>
    <xf numFmtId="0" fontId="44" fillId="0" borderId="0" xfId="0" applyFont="1"/>
    <xf numFmtId="0" fontId="45" fillId="3" borderId="0" xfId="0" applyFont="1" applyFill="1"/>
    <xf numFmtId="1" fontId="44" fillId="3" borderId="0" xfId="0" applyNumberFormat="1" applyFont="1" applyFill="1" applyAlignment="1">
      <alignment horizontal="center"/>
    </xf>
    <xf numFmtId="0" fontId="46" fillId="3" borderId="0" xfId="0" applyFont="1" applyFill="1" applyAlignment="1">
      <alignment vertical="center"/>
    </xf>
    <xf numFmtId="0" fontId="44" fillId="3" borderId="0" xfId="0" applyFont="1" applyFill="1" applyAlignment="1">
      <alignment horizontal="center" vertical="center"/>
    </xf>
    <xf numFmtId="0" fontId="49" fillId="0" borderId="0" xfId="0" applyFont="1" applyAlignment="1" applyProtection="1">
      <alignment horizontal="center" vertical="center" wrapText="1" readingOrder="1"/>
      <protection hidden="1"/>
    </xf>
    <xf numFmtId="0" fontId="18" fillId="15" borderId="0" xfId="0" applyFont="1" applyFill="1" applyAlignment="1" applyProtection="1">
      <alignment horizontal="center" vertical="center" wrapText="1"/>
      <protection locked="0"/>
    </xf>
    <xf numFmtId="0" fontId="23" fillId="0" borderId="0" xfId="0" applyFont="1" applyAlignment="1">
      <alignment wrapText="1"/>
    </xf>
    <xf numFmtId="0" fontId="0" fillId="21" borderId="0" xfId="0" applyFill="1"/>
    <xf numFmtId="0" fontId="18" fillId="0" borderId="0" xfId="0" applyFont="1" applyAlignment="1" applyProtection="1">
      <alignment horizontal="justify" vertical="center"/>
      <protection locked="0"/>
    </xf>
    <xf numFmtId="0" fontId="19" fillId="0" borderId="0" xfId="0" applyFont="1" applyAlignment="1" applyProtection="1">
      <alignment horizontal="justify" vertical="center"/>
      <protection locked="0"/>
    </xf>
    <xf numFmtId="0" fontId="0" fillId="0" borderId="0" xfId="0" applyAlignment="1">
      <alignment horizontal="justify" vertical="center"/>
    </xf>
    <xf numFmtId="0" fontId="16" fillId="0" borderId="0" xfId="0" applyFont="1" applyAlignment="1">
      <alignment horizontal="justify" vertical="center"/>
    </xf>
    <xf numFmtId="0" fontId="16" fillId="21" borderId="0" xfId="0" applyFont="1" applyFill="1" applyAlignment="1">
      <alignment horizontal="center"/>
    </xf>
    <xf numFmtId="0" fontId="65" fillId="21" borderId="0" xfId="0" applyFont="1" applyFill="1"/>
    <xf numFmtId="0" fontId="66" fillId="21" borderId="0" xfId="0" applyFont="1" applyFill="1"/>
    <xf numFmtId="0" fontId="0" fillId="21" borderId="0" xfId="0" applyFill="1" applyAlignment="1">
      <alignment horizontal="justify" vertical="center"/>
    </xf>
    <xf numFmtId="0" fontId="67" fillId="0" borderId="0" xfId="0" applyFont="1" applyAlignment="1">
      <alignment vertical="top"/>
    </xf>
    <xf numFmtId="0" fontId="69" fillId="19" borderId="21" xfId="0" applyFont="1" applyFill="1" applyBorder="1" applyAlignment="1" applyProtection="1">
      <alignment horizontal="left" vertical="top" wrapText="1"/>
      <protection locked="0"/>
    </xf>
    <xf numFmtId="0" fontId="69" fillId="19" borderId="21" xfId="0" applyFont="1" applyFill="1" applyBorder="1" applyAlignment="1" applyProtection="1">
      <alignment horizontal="center" vertical="center"/>
      <protection locked="0"/>
    </xf>
    <xf numFmtId="0" fontId="70" fillId="5" borderId="21" xfId="0" applyFont="1" applyFill="1" applyBorder="1" applyAlignment="1" applyProtection="1">
      <alignment horizontal="center" vertical="center" wrapText="1"/>
      <protection locked="0"/>
    </xf>
    <xf numFmtId="0" fontId="68" fillId="0" borderId="0" xfId="0" applyFont="1" applyAlignment="1" applyProtection="1">
      <alignment horizontal="left" vertical="top"/>
      <protection locked="0"/>
    </xf>
    <xf numFmtId="0" fontId="71" fillId="0" borderId="0" xfId="0" applyFont="1" applyAlignment="1" applyProtection="1">
      <alignment horizontal="center" vertical="center"/>
      <protection locked="0"/>
    </xf>
    <xf numFmtId="0" fontId="71" fillId="0" borderId="0" xfId="0" applyFont="1" applyAlignment="1" applyProtection="1">
      <alignment horizontal="center" vertical="top"/>
      <protection locked="0"/>
    </xf>
    <xf numFmtId="0" fontId="67" fillId="0" borderId="0" xfId="0" applyFont="1" applyAlignment="1" applyProtection="1">
      <alignment horizontal="center" vertical="center"/>
      <protection locked="0"/>
    </xf>
    <xf numFmtId="0" fontId="74" fillId="5" borderId="25" xfId="0" applyFont="1" applyFill="1" applyBorder="1" applyAlignment="1">
      <alignment horizontal="center" vertical="center"/>
    </xf>
    <xf numFmtId="0" fontId="62" fillId="0" borderId="25" xfId="0" applyFont="1" applyBorder="1" applyAlignment="1">
      <alignment horizontal="justify" vertical="center" wrapText="1"/>
    </xf>
    <xf numFmtId="0" fontId="62" fillId="0" borderId="25" xfId="0" applyFont="1" applyBorder="1" applyAlignment="1">
      <alignment horizontal="center" vertical="center" wrapText="1"/>
    </xf>
    <xf numFmtId="0" fontId="62" fillId="22" borderId="25" xfId="0" applyFont="1" applyFill="1" applyBorder="1" applyAlignment="1">
      <alignment horizontal="justify" vertical="center" wrapText="1"/>
    </xf>
    <xf numFmtId="0" fontId="62" fillId="22" borderId="25" xfId="0" applyFont="1" applyFill="1" applyBorder="1" applyAlignment="1">
      <alignment horizontal="center" vertical="center" wrapText="1"/>
    </xf>
    <xf numFmtId="0" fontId="75" fillId="22" borderId="25" xfId="0" applyFont="1" applyFill="1" applyBorder="1" applyAlignment="1">
      <alignment horizontal="left" vertical="center"/>
    </xf>
    <xf numFmtId="0" fontId="75" fillId="0" borderId="25" xfId="0" applyFont="1" applyBorder="1" applyAlignment="1">
      <alignment horizontal="left" vertical="center"/>
    </xf>
    <xf numFmtId="0" fontId="62" fillId="22" borderId="25" xfId="0" applyFont="1" applyFill="1" applyBorder="1" applyAlignment="1">
      <alignment horizontal="center" vertical="center"/>
    </xf>
    <xf numFmtId="0" fontId="62" fillId="0" borderId="25" xfId="0" applyFont="1" applyBorder="1" applyAlignment="1">
      <alignment horizontal="left" vertical="center" wrapText="1"/>
    </xf>
    <xf numFmtId="0" fontId="62" fillId="0" borderId="25" xfId="0" applyFont="1" applyBorder="1" applyAlignment="1">
      <alignment horizontal="center" vertical="center"/>
    </xf>
    <xf numFmtId="0" fontId="75" fillId="0" borderId="25" xfId="0" applyFont="1" applyBorder="1" applyAlignment="1">
      <alignment horizontal="left" vertical="center" wrapText="1"/>
    </xf>
    <xf numFmtId="0" fontId="62" fillId="0" borderId="25" xfId="0" applyFont="1" applyBorder="1" applyAlignment="1">
      <alignment horizontal="left" vertical="center"/>
    </xf>
    <xf numFmtId="0" fontId="77" fillId="3" borderId="0" xfId="0" applyFont="1" applyFill="1" applyAlignment="1">
      <alignment vertical="center"/>
    </xf>
    <xf numFmtId="0" fontId="77" fillId="0" borderId="0" xfId="0" applyFont="1" applyAlignment="1">
      <alignment vertical="center"/>
    </xf>
    <xf numFmtId="0" fontId="76" fillId="3" borderId="0" xfId="0" applyFont="1" applyFill="1" applyAlignment="1">
      <alignment horizontal="center" vertical="center"/>
    </xf>
    <xf numFmtId="0" fontId="76" fillId="2" borderId="0" xfId="0" applyFont="1" applyFill="1" applyAlignment="1">
      <alignment horizontal="center" vertical="center"/>
    </xf>
    <xf numFmtId="0" fontId="12" fillId="0" borderId="0" xfId="0" applyFont="1" applyAlignment="1">
      <alignment horizontal="justify" vertical="center"/>
    </xf>
    <xf numFmtId="0" fontId="12" fillId="0" borderId="0" xfId="0" applyFont="1" applyAlignment="1">
      <alignment vertical="center"/>
    </xf>
    <xf numFmtId="0" fontId="12" fillId="0" borderId="0" xfId="0" applyFont="1" applyAlignment="1">
      <alignment horizontal="left" vertical="center"/>
    </xf>
    <xf numFmtId="0" fontId="5" fillId="3" borderId="14" xfId="0" applyFont="1" applyFill="1" applyBorder="1" applyAlignment="1">
      <alignment vertical="center"/>
    </xf>
    <xf numFmtId="0" fontId="5" fillId="3" borderId="13" xfId="0" applyFont="1" applyFill="1" applyBorder="1" applyAlignment="1">
      <alignment vertical="center"/>
    </xf>
    <xf numFmtId="0" fontId="5" fillId="3" borderId="15" xfId="0" applyFont="1" applyFill="1" applyBorder="1" applyAlignment="1">
      <alignment vertical="center"/>
    </xf>
    <xf numFmtId="0" fontId="5" fillId="3" borderId="0" xfId="0" applyFont="1" applyFill="1" applyAlignment="1">
      <alignment vertical="center"/>
    </xf>
    <xf numFmtId="0" fontId="81" fillId="3" borderId="29" xfId="0" applyFont="1" applyFill="1" applyBorder="1" applyAlignment="1" applyProtection="1">
      <alignment vertical="center"/>
      <protection locked="0"/>
    </xf>
    <xf numFmtId="0" fontId="81" fillId="3" borderId="29" xfId="0" applyFont="1" applyFill="1" applyBorder="1" applyAlignment="1" applyProtection="1">
      <alignment vertical="center" wrapText="1"/>
      <protection locked="0"/>
    </xf>
    <xf numFmtId="0" fontId="3" fillId="0" borderId="0" xfId="0" applyFont="1" applyAlignment="1">
      <alignment horizontal="center" vertical="center"/>
    </xf>
    <xf numFmtId="0" fontId="26" fillId="21" borderId="0" xfId="0" applyFont="1" applyFill="1"/>
    <xf numFmtId="0" fontId="3" fillId="21" borderId="0" xfId="0" applyFont="1" applyFill="1" applyAlignment="1">
      <alignment horizontal="center" vertical="center"/>
    </xf>
    <xf numFmtId="0" fontId="10" fillId="21" borderId="0" xfId="0" applyFont="1" applyFill="1"/>
    <xf numFmtId="2" fontId="0" fillId="21" borderId="0" xfId="0" applyNumberFormat="1" applyFill="1"/>
    <xf numFmtId="0" fontId="61" fillId="5" borderId="21" xfId="0" applyFont="1" applyFill="1" applyBorder="1" applyAlignment="1" applyProtection="1">
      <alignment horizontal="center" vertical="center" wrapText="1"/>
      <protection locked="0"/>
    </xf>
    <xf numFmtId="0" fontId="85" fillId="0" borderId="0" xfId="0" applyFont="1"/>
    <xf numFmtId="0" fontId="85" fillId="0" borderId="0" xfId="0" applyFont="1" applyAlignment="1" applyProtection="1">
      <alignment horizontal="center" vertical="center"/>
      <protection locked="0"/>
    </xf>
    <xf numFmtId="0" fontId="85" fillId="0" borderId="0" xfId="0" applyFont="1" applyAlignment="1" applyProtection="1">
      <alignment horizontal="left"/>
      <protection locked="0"/>
    </xf>
    <xf numFmtId="0" fontId="85" fillId="0" borderId="0" xfId="0" applyFont="1" applyAlignment="1" applyProtection="1">
      <alignment horizontal="center"/>
      <protection locked="0"/>
    </xf>
    <xf numFmtId="0" fontId="88" fillId="3" borderId="30" xfId="0" applyFont="1" applyFill="1" applyBorder="1" applyAlignment="1">
      <alignment horizontal="center" vertical="center" wrapText="1" readingOrder="1"/>
    </xf>
    <xf numFmtId="0" fontId="88" fillId="3" borderId="30" xfId="0" applyFont="1" applyFill="1" applyBorder="1" applyAlignment="1">
      <alignment horizontal="center" vertical="center" wrapText="1"/>
    </xf>
    <xf numFmtId="0" fontId="85" fillId="3" borderId="0" xfId="0" applyFont="1" applyFill="1"/>
    <xf numFmtId="0" fontId="88" fillId="0" borderId="30" xfId="0" applyFont="1" applyBorder="1" applyAlignment="1">
      <alignment horizontal="center" vertical="center" wrapText="1" readingOrder="1"/>
    </xf>
    <xf numFmtId="0" fontId="62" fillId="0" borderId="0" xfId="0" applyFont="1" applyAlignment="1">
      <alignment vertical="center" wrapText="1"/>
    </xf>
    <xf numFmtId="0" fontId="86" fillId="0" borderId="0" xfId="0" applyFont="1"/>
    <xf numFmtId="0" fontId="87" fillId="0" borderId="0" xfId="0" applyFont="1" applyAlignment="1">
      <alignment vertical="center" wrapText="1" readingOrder="1"/>
    </xf>
    <xf numFmtId="0" fontId="88" fillId="3" borderId="0" xfId="0" applyFont="1" applyFill="1" applyAlignment="1">
      <alignment horizontal="center" vertical="center" wrapText="1" readingOrder="1"/>
    </xf>
    <xf numFmtId="0" fontId="88" fillId="0" borderId="0" xfId="0" applyFont="1" applyAlignment="1">
      <alignment vertical="center"/>
    </xf>
    <xf numFmtId="0" fontId="85" fillId="0" borderId="0" xfId="0" applyFont="1" applyAlignment="1">
      <alignment horizontal="left"/>
    </xf>
    <xf numFmtId="0" fontId="85" fillId="0" borderId="0" xfId="0" applyFont="1" applyAlignment="1">
      <alignment horizontal="center"/>
    </xf>
    <xf numFmtId="0" fontId="88" fillId="3" borderId="30" xfId="0" applyFont="1" applyFill="1" applyBorder="1" applyAlignment="1">
      <alignment horizontal="justify" vertical="center" wrapText="1"/>
    </xf>
    <xf numFmtId="0" fontId="85" fillId="3" borderId="0" xfId="0" applyFont="1" applyFill="1" applyAlignment="1">
      <alignment horizontal="justify" vertical="center"/>
    </xf>
    <xf numFmtId="0" fontId="88" fillId="3" borderId="30" xfId="0" applyFont="1" applyFill="1" applyBorder="1" applyAlignment="1">
      <alignment horizontal="justify" vertical="center" wrapText="1" readingOrder="1"/>
    </xf>
    <xf numFmtId="0" fontId="88" fillId="3" borderId="30" xfId="0" applyFont="1" applyFill="1" applyBorder="1" applyAlignment="1">
      <alignment horizontal="justify" vertical="center"/>
    </xf>
    <xf numFmtId="0" fontId="88" fillId="23" borderId="30" xfId="0" applyFont="1" applyFill="1" applyBorder="1" applyAlignment="1">
      <alignment horizontal="justify" vertical="center" wrapText="1"/>
    </xf>
    <xf numFmtId="0" fontId="88" fillId="0" borderId="30" xfId="0" applyFont="1" applyBorder="1" applyAlignment="1">
      <alignment horizontal="justify" vertical="center" wrapText="1"/>
    </xf>
    <xf numFmtId="0" fontId="85" fillId="0" borderId="0" xfId="0" applyFont="1" applyAlignment="1" applyProtection="1">
      <alignment vertical="center"/>
      <protection locked="0"/>
    </xf>
    <xf numFmtId="0" fontId="85" fillId="0" borderId="0" xfId="0" applyFont="1" applyProtection="1">
      <protection locked="0"/>
    </xf>
    <xf numFmtId="0" fontId="87" fillId="20" borderId="30" xfId="0" applyFont="1" applyFill="1" applyBorder="1" applyAlignment="1">
      <alignment horizontal="center" vertical="center" wrapText="1" readingOrder="1"/>
    </xf>
    <xf numFmtId="0" fontId="87" fillId="0" borderId="30" xfId="0" applyFont="1" applyBorder="1" applyAlignment="1">
      <alignment vertical="center" wrapText="1" readingOrder="1"/>
    </xf>
    <xf numFmtId="0" fontId="88" fillId="3" borderId="30" xfId="0" applyFont="1" applyFill="1" applyBorder="1" applyAlignment="1">
      <alignment horizontal="center" vertical="center"/>
    </xf>
    <xf numFmtId="0" fontId="88" fillId="3" borderId="31" xfId="0" applyFont="1" applyFill="1" applyBorder="1" applyAlignment="1">
      <alignment horizontal="center" vertical="center" wrapText="1" readingOrder="1"/>
    </xf>
    <xf numFmtId="0" fontId="88" fillId="3" borderId="31" xfId="0" applyFont="1" applyFill="1" applyBorder="1" applyAlignment="1">
      <alignment horizontal="center" vertical="center"/>
    </xf>
    <xf numFmtId="0" fontId="88" fillId="3" borderId="31" xfId="0" applyFont="1" applyFill="1" applyBorder="1" applyAlignment="1">
      <alignment horizontal="justify" vertical="center" wrapText="1"/>
    </xf>
    <xf numFmtId="0" fontId="91" fillId="20" borderId="21" xfId="0" applyFont="1" applyFill="1" applyBorder="1" applyAlignment="1" applyProtection="1">
      <alignment horizontal="center" vertical="center"/>
      <protection locked="0"/>
    </xf>
    <xf numFmtId="0" fontId="17" fillId="3" borderId="0" xfId="0" applyFont="1" applyFill="1"/>
    <xf numFmtId="0" fontId="17" fillId="3" borderId="0" xfId="0" applyFont="1" applyFill="1" applyAlignment="1">
      <alignment horizontal="center" vertical="center"/>
    </xf>
    <xf numFmtId="0" fontId="52" fillId="3" borderId="5" xfId="1" quotePrefix="1" applyFont="1" applyFill="1" applyBorder="1" applyAlignment="1">
      <alignment horizontal="left" vertical="top" wrapText="1"/>
    </xf>
    <xf numFmtId="0" fontId="52" fillId="3" borderId="0" xfId="1" quotePrefix="1" applyFont="1" applyFill="1" applyAlignment="1">
      <alignment horizontal="center" vertical="center" wrapText="1"/>
    </xf>
    <xf numFmtId="0" fontId="53" fillId="3" borderId="0" xfId="1" quotePrefix="1" applyFont="1" applyFill="1" applyAlignment="1">
      <alignment horizontal="center" vertical="center" wrapText="1"/>
    </xf>
    <xf numFmtId="0" fontId="53" fillId="3" borderId="0" xfId="1" quotePrefix="1" applyFont="1" applyFill="1" applyAlignment="1">
      <alignment horizontal="left" vertical="top" wrapText="1"/>
    </xf>
    <xf numFmtId="0" fontId="7" fillId="3" borderId="38" xfId="1" applyFill="1" applyBorder="1"/>
    <xf numFmtId="0" fontId="7" fillId="3" borderId="39" xfId="1" applyFill="1" applyBorder="1" applyAlignment="1">
      <alignment horizontal="center" vertical="center"/>
    </xf>
    <xf numFmtId="0" fontId="22" fillId="3" borderId="39" xfId="1" applyFont="1" applyFill="1" applyBorder="1" applyAlignment="1">
      <alignment horizontal="left" vertical="center" wrapText="1"/>
    </xf>
    <xf numFmtId="0" fontId="7" fillId="3" borderId="39" xfId="1" applyFill="1" applyBorder="1" applyAlignment="1">
      <alignment horizontal="left" vertical="center" wrapText="1"/>
    </xf>
    <xf numFmtId="0" fontId="7" fillId="3" borderId="46" xfId="1" applyFill="1" applyBorder="1"/>
    <xf numFmtId="0" fontId="19" fillId="4" borderId="47" xfId="1" applyFont="1" applyFill="1" applyBorder="1" applyAlignment="1">
      <alignment horizontal="center" vertical="center"/>
    </xf>
    <xf numFmtId="0" fontId="7" fillId="3" borderId="50" xfId="1" applyFill="1" applyBorder="1"/>
    <xf numFmtId="0" fontId="7" fillId="3" borderId="1" xfId="1" applyFill="1" applyBorder="1" applyAlignment="1">
      <alignment horizontal="center" vertical="center"/>
    </xf>
    <xf numFmtId="0" fontId="54" fillId="3" borderId="52" xfId="0" applyFont="1" applyFill="1" applyBorder="1" applyAlignment="1">
      <alignment vertical="center" wrapText="1"/>
    </xf>
    <xf numFmtId="0" fontId="54" fillId="3" borderId="8" xfId="0" applyFont="1" applyFill="1" applyBorder="1" applyAlignment="1">
      <alignment vertical="center" wrapText="1"/>
    </xf>
    <xf numFmtId="0" fontId="48" fillId="3" borderId="5" xfId="1" applyFont="1" applyFill="1" applyBorder="1" applyAlignment="1">
      <alignment horizontal="left" vertical="center" wrapText="1"/>
    </xf>
    <xf numFmtId="0" fontId="17" fillId="3" borderId="5" xfId="0" applyFont="1" applyFill="1" applyBorder="1"/>
    <xf numFmtId="0" fontId="54" fillId="3" borderId="0" xfId="0" applyFont="1" applyFill="1" applyAlignment="1">
      <alignment horizontal="center" vertical="center" wrapText="1"/>
    </xf>
    <xf numFmtId="0" fontId="54" fillId="3" borderId="0" xfId="0" applyFont="1" applyFill="1" applyAlignment="1">
      <alignment horizontal="left" vertical="center" wrapText="1"/>
    </xf>
    <xf numFmtId="0" fontId="48" fillId="3" borderId="0" xfId="1" applyFont="1" applyFill="1" applyAlignment="1">
      <alignment horizontal="justify" vertical="center" wrapText="1"/>
    </xf>
    <xf numFmtId="0" fontId="17" fillId="3" borderId="19" xfId="0" applyFont="1" applyFill="1" applyBorder="1" applyAlignment="1">
      <alignment horizontal="center" vertical="center"/>
    </xf>
    <xf numFmtId="0" fontId="7" fillId="3" borderId="5" xfId="1" applyFill="1" applyBorder="1"/>
    <xf numFmtId="0" fontId="7" fillId="3" borderId="0" xfId="1" applyFill="1" applyAlignment="1">
      <alignment horizontal="center" vertical="center"/>
    </xf>
    <xf numFmtId="0" fontId="17" fillId="3" borderId="35" xfId="0" applyFont="1" applyFill="1" applyBorder="1"/>
    <xf numFmtId="0" fontId="17" fillId="3" borderId="35" xfId="0" applyFont="1" applyFill="1" applyBorder="1" applyAlignment="1">
      <alignment horizontal="center" vertical="center"/>
    </xf>
    <xf numFmtId="0" fontId="76" fillId="4" borderId="1" xfId="0" applyFont="1" applyFill="1" applyBorder="1" applyAlignment="1">
      <alignment vertical="center"/>
    </xf>
    <xf numFmtId="0" fontId="12"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vertical="center" wrapText="1"/>
      <protection locked="0"/>
    </xf>
    <xf numFmtId="0" fontId="76" fillId="4" borderId="1" xfId="0" applyFont="1" applyFill="1" applyBorder="1" applyAlignment="1">
      <alignment horizontal="center" vertical="center"/>
    </xf>
    <xf numFmtId="0" fontId="78" fillId="4" borderId="1" xfId="0" applyFont="1" applyFill="1" applyBorder="1" applyAlignment="1">
      <alignment horizontal="center" vertical="center" wrapText="1"/>
    </xf>
    <xf numFmtId="0" fontId="79" fillId="4" borderId="1" xfId="0" applyFont="1" applyFill="1" applyBorder="1" applyAlignment="1">
      <alignment horizontal="center" vertical="center"/>
    </xf>
    <xf numFmtId="0" fontId="12" fillId="0" borderId="1" xfId="0" applyFont="1" applyBorder="1" applyAlignment="1">
      <alignment horizontal="center" vertical="center" wrapText="1"/>
    </xf>
    <xf numFmtId="1" fontId="12" fillId="0" borderId="1" xfId="4" applyNumberFormat="1" applyFont="1" applyFill="1" applyBorder="1" applyAlignment="1">
      <alignment horizontal="center" vertical="center" wrapText="1"/>
    </xf>
    <xf numFmtId="0" fontId="21" fillId="0" borderId="1" xfId="0" applyFont="1" applyBorder="1" applyAlignment="1" applyProtection="1">
      <alignment horizontal="justify" vertical="center" wrapText="1"/>
      <protection locked="0"/>
    </xf>
    <xf numFmtId="0" fontId="12" fillId="0" borderId="1" xfId="0" applyFont="1" applyBorder="1" applyAlignment="1">
      <alignment horizontal="justify" vertical="top" wrapText="1"/>
    </xf>
    <xf numFmtId="0" fontId="21" fillId="0" borderId="1" xfId="0" applyFont="1" applyBorder="1" applyAlignment="1">
      <alignment horizontal="justify" vertical="top" wrapText="1"/>
    </xf>
    <xf numFmtId="0" fontId="1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2" fillId="0" borderId="1" xfId="0" applyFont="1" applyBorder="1" applyAlignment="1">
      <alignment horizontal="justify" vertical="center"/>
    </xf>
    <xf numFmtId="0" fontId="12" fillId="0" borderId="1" xfId="0" applyFont="1" applyBorder="1" applyAlignment="1">
      <alignment horizontal="left" vertical="center" wrapText="1"/>
    </xf>
    <xf numFmtId="0" fontId="76" fillId="4" borderId="56" xfId="0" applyFont="1" applyFill="1" applyBorder="1" applyAlignment="1">
      <alignment vertical="center"/>
    </xf>
    <xf numFmtId="0" fontId="76" fillId="4" borderId="0" xfId="0" applyFont="1" applyFill="1" applyAlignment="1">
      <alignment vertical="center"/>
    </xf>
    <xf numFmtId="0" fontId="76" fillId="4" borderId="0" xfId="0" applyFont="1" applyFill="1" applyAlignment="1">
      <alignment horizontal="left" vertical="center"/>
    </xf>
    <xf numFmtId="0" fontId="12" fillId="4" borderId="0" xfId="0" applyFont="1" applyFill="1" applyAlignment="1">
      <alignment horizontal="center" vertical="center"/>
    </xf>
    <xf numFmtId="0" fontId="1" fillId="3" borderId="55" xfId="0" applyFont="1" applyFill="1" applyBorder="1" applyAlignment="1" applyProtection="1">
      <alignment horizontal="justify" vertical="center" wrapText="1"/>
      <protection locked="0"/>
    </xf>
    <xf numFmtId="0" fontId="3" fillId="4" borderId="63" xfId="0" applyFont="1" applyFill="1" applyBorder="1" applyAlignment="1">
      <alignment horizontal="center" vertical="center" wrapText="1"/>
    </xf>
    <xf numFmtId="0" fontId="3" fillId="4" borderId="69" xfId="0" applyFont="1" applyFill="1" applyBorder="1" applyAlignment="1">
      <alignment horizontal="center" vertical="center"/>
    </xf>
    <xf numFmtId="0" fontId="3" fillId="4" borderId="70" xfId="0" applyFont="1" applyFill="1" applyBorder="1" applyAlignment="1">
      <alignment horizontal="center" vertical="center" textRotation="90" wrapText="1"/>
    </xf>
    <xf numFmtId="0" fontId="3" fillId="4" borderId="71" xfId="0" applyFont="1" applyFill="1" applyBorder="1" applyAlignment="1">
      <alignment horizontal="center" vertical="center" textRotation="90" wrapText="1"/>
    </xf>
    <xf numFmtId="0" fontId="3" fillId="4" borderId="72" xfId="0" applyFont="1" applyFill="1" applyBorder="1" applyAlignment="1">
      <alignment horizontal="center" vertical="center" wrapText="1"/>
    </xf>
    <xf numFmtId="0" fontId="3" fillId="4" borderId="63" xfId="0" applyFont="1" applyFill="1" applyBorder="1" applyAlignment="1">
      <alignment horizontal="center" vertical="center" textRotation="90" wrapText="1"/>
    </xf>
    <xf numFmtId="0" fontId="3" fillId="4" borderId="73" xfId="0" applyFont="1" applyFill="1" applyBorder="1" applyAlignment="1">
      <alignment horizontal="center" vertical="center" textRotation="90" wrapText="1"/>
    </xf>
    <xf numFmtId="0" fontId="3" fillId="4" borderId="74" xfId="0" applyFont="1" applyFill="1" applyBorder="1" applyAlignment="1">
      <alignment horizontal="center" vertical="center" textRotation="90" wrapText="1"/>
    </xf>
    <xf numFmtId="2" fontId="0" fillId="0" borderId="0" xfId="3" applyNumberFormat="1" applyFont="1" applyBorder="1"/>
    <xf numFmtId="165" fontId="0" fillId="0" borderId="0" xfId="3" applyNumberFormat="1" applyFont="1" applyBorder="1" applyAlignment="1">
      <alignment horizontal="center"/>
    </xf>
    <xf numFmtId="165" fontId="0" fillId="0" borderId="0" xfId="3" applyNumberFormat="1" applyFont="1" applyBorder="1"/>
    <xf numFmtId="3" fontId="12" fillId="0" borderId="1" xfId="0" applyNumberFormat="1" applyFont="1" applyBorder="1" applyAlignment="1">
      <alignment horizontal="justify" vertical="center" wrapText="1"/>
    </xf>
    <xf numFmtId="2" fontId="12" fillId="0" borderId="1" xfId="3" applyNumberFormat="1" applyFont="1" applyFill="1" applyBorder="1" applyAlignment="1">
      <alignment horizontal="justify" vertical="center" wrapText="1"/>
    </xf>
    <xf numFmtId="2" fontId="12" fillId="0" borderId="1" xfId="3" applyNumberFormat="1" applyFont="1" applyFill="1" applyBorder="1" applyAlignment="1">
      <alignment horizontal="center" vertical="center" wrapText="1"/>
    </xf>
    <xf numFmtId="0" fontId="93" fillId="4" borderId="63" xfId="0" applyFont="1" applyFill="1" applyBorder="1" applyAlignment="1">
      <alignment horizontal="center" vertical="center" textRotation="90" wrapText="1"/>
    </xf>
    <xf numFmtId="2" fontId="12" fillId="0" borderId="1" xfId="3" applyNumberFormat="1" applyFont="1" applyFill="1" applyBorder="1" applyAlignment="1">
      <alignment horizontal="left" vertical="center" wrapText="1"/>
    </xf>
    <xf numFmtId="0" fontId="25" fillId="4" borderId="1" xfId="0" applyFont="1" applyFill="1" applyBorder="1" applyAlignment="1">
      <alignment vertical="center"/>
    </xf>
    <xf numFmtId="0" fontId="3" fillId="3" borderId="7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8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88"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94" xfId="0" applyFont="1" applyFill="1" applyBorder="1" applyAlignment="1">
      <alignment horizontal="center" vertical="center"/>
    </xf>
    <xf numFmtId="0" fontId="21" fillId="0" borderId="47" xfId="0" applyFont="1" applyBorder="1" applyAlignment="1" applyProtection="1">
      <alignment horizontal="center" vertical="center" wrapText="1"/>
      <protection locked="0"/>
    </xf>
    <xf numFmtId="14" fontId="21" fillId="0" borderId="85" xfId="0" applyNumberFormat="1" applyFont="1" applyBorder="1" applyAlignment="1" applyProtection="1">
      <alignment horizontal="center" vertical="center" wrapText="1"/>
      <protection locked="0"/>
    </xf>
    <xf numFmtId="2" fontId="0" fillId="0" borderId="0" xfId="0" applyNumberFormat="1"/>
    <xf numFmtId="4" fontId="0" fillId="0" borderId="47" xfId="0" applyNumberFormat="1" applyBorder="1" applyAlignment="1">
      <alignment horizontal="left" vertical="center" wrapText="1"/>
    </xf>
    <xf numFmtId="4" fontId="0" fillId="0" borderId="1" xfId="0" applyNumberFormat="1" applyBorder="1" applyAlignment="1">
      <alignment horizontal="left" vertical="center" wrapText="1"/>
    </xf>
    <xf numFmtId="4" fontId="0" fillId="0" borderId="59" xfId="0" applyNumberFormat="1" applyBorder="1" applyAlignment="1">
      <alignment horizontal="left" vertical="center" wrapText="1"/>
    </xf>
    <xf numFmtId="4" fontId="0" fillId="0" borderId="90" xfId="0" applyNumberFormat="1" applyBorder="1" applyAlignment="1">
      <alignment horizontal="left" vertical="center" wrapText="1"/>
    </xf>
    <xf numFmtId="4" fontId="0" fillId="0" borderId="9" xfId="0" applyNumberFormat="1" applyBorder="1" applyAlignment="1">
      <alignment horizontal="left" vertical="center" wrapText="1"/>
    </xf>
    <xf numFmtId="0" fontId="0" fillId="3" borderId="95" xfId="0" applyFill="1" applyBorder="1"/>
    <xf numFmtId="0" fontId="40" fillId="0" borderId="0" xfId="0" applyFont="1" applyAlignment="1">
      <alignment horizontal="center" vertical="center" wrapText="1"/>
    </xf>
    <xf numFmtId="0" fontId="41" fillId="6" borderId="34" xfId="0" applyFont="1" applyFill="1" applyBorder="1" applyAlignment="1">
      <alignment horizontal="center" vertical="center" wrapText="1" readingOrder="1"/>
    </xf>
    <xf numFmtId="0" fontId="41" fillId="6" borderId="35" xfId="0" applyFont="1" applyFill="1" applyBorder="1" applyAlignment="1">
      <alignment horizontal="center" vertical="center" wrapText="1" readingOrder="1"/>
    </xf>
    <xf numFmtId="0" fontId="41" fillId="6" borderId="36" xfId="0" applyFont="1" applyFill="1" applyBorder="1" applyAlignment="1">
      <alignment horizontal="center" vertical="center" wrapText="1" readingOrder="1"/>
    </xf>
    <xf numFmtId="0" fontId="94" fillId="3" borderId="0" xfId="0" applyFont="1" applyFill="1"/>
    <xf numFmtId="0" fontId="41" fillId="6" borderId="59" xfId="0" applyFont="1" applyFill="1" applyBorder="1" applyAlignment="1">
      <alignment horizontal="center" vertical="center" wrapText="1" readingOrder="1"/>
    </xf>
    <xf numFmtId="0" fontId="41" fillId="6" borderId="0" xfId="0" applyFont="1" applyFill="1" applyAlignment="1">
      <alignment horizontal="center" vertical="center" wrapText="1" readingOrder="1"/>
    </xf>
    <xf numFmtId="0" fontId="42" fillId="7" borderId="1" xfId="0" applyFont="1" applyFill="1" applyBorder="1" applyAlignment="1">
      <alignment horizontal="center" vertical="center" wrapText="1" readingOrder="1"/>
    </xf>
    <xf numFmtId="0" fontId="42" fillId="0" borderId="1" xfId="0" applyFont="1" applyBorder="1" applyAlignment="1">
      <alignment horizontal="left" vertical="center" wrapText="1" readingOrder="1"/>
    </xf>
    <xf numFmtId="9" fontId="42" fillId="0" borderId="1" xfId="4" applyFont="1" applyBorder="1" applyAlignment="1">
      <alignment horizontal="center" vertical="center" wrapText="1" readingOrder="1"/>
    </xf>
    <xf numFmtId="0" fontId="42" fillId="0" borderId="1" xfId="0" applyFont="1" applyBorder="1" applyAlignment="1">
      <alignment horizontal="justify" vertical="center" wrapText="1" readingOrder="1"/>
    </xf>
    <xf numFmtId="1" fontId="42" fillId="0" borderId="1" xfId="3" applyNumberFormat="1" applyFont="1" applyBorder="1" applyAlignment="1">
      <alignment horizontal="center" vertical="center" wrapText="1" readingOrder="1"/>
    </xf>
    <xf numFmtId="0" fontId="42" fillId="8" borderId="1" xfId="0" applyFont="1" applyFill="1" applyBorder="1" applyAlignment="1">
      <alignment horizontal="center" vertical="center" wrapText="1" readingOrder="1"/>
    </xf>
    <xf numFmtId="0" fontId="42" fillId="9" borderId="1" xfId="0" applyFont="1" applyFill="1" applyBorder="1" applyAlignment="1">
      <alignment horizontal="center" vertical="center" wrapText="1" readingOrder="1"/>
    </xf>
    <xf numFmtId="0" fontId="42" fillId="10" borderId="1" xfId="0" applyFont="1" applyFill="1" applyBorder="1" applyAlignment="1">
      <alignment horizontal="center" vertical="center" wrapText="1" readingOrder="1"/>
    </xf>
    <xf numFmtId="0" fontId="43" fillId="11" borderId="1" xfId="0" applyFont="1" applyFill="1" applyBorder="1" applyAlignment="1">
      <alignment horizontal="center" vertical="center" wrapText="1" readingOrder="1"/>
    </xf>
    <xf numFmtId="0" fontId="0" fillId="0" borderId="1" xfId="0" applyBorder="1" applyAlignment="1">
      <alignment vertical="center" wrapText="1"/>
    </xf>
    <xf numFmtId="0" fontId="0" fillId="3" borderId="4" xfId="0" applyFill="1" applyBorder="1"/>
    <xf numFmtId="0" fontId="40" fillId="3" borderId="0" xfId="0" applyFont="1" applyFill="1" applyAlignment="1">
      <alignment horizontal="center" vertical="center" wrapText="1"/>
    </xf>
    <xf numFmtId="0" fontId="17" fillId="3" borderId="1" xfId="0" applyFont="1" applyFill="1" applyBorder="1"/>
    <xf numFmtId="0" fontId="9" fillId="5" borderId="0" xfId="0" applyFont="1" applyFill="1" applyAlignment="1">
      <alignment horizontal="center" vertical="center"/>
    </xf>
    <xf numFmtId="0" fontId="42" fillId="7" borderId="96" xfId="0" applyFont="1" applyFill="1" applyBorder="1" applyAlignment="1">
      <alignment horizontal="center" vertical="center" wrapText="1" readingOrder="1"/>
    </xf>
    <xf numFmtId="0" fontId="42" fillId="8" borderId="97" xfId="0" applyFont="1" applyFill="1" applyBorder="1" applyAlignment="1">
      <alignment horizontal="center" vertical="center" wrapText="1" readingOrder="1"/>
    </xf>
    <xf numFmtId="0" fontId="42" fillId="9" borderId="97" xfId="0" applyFont="1" applyFill="1" applyBorder="1" applyAlignment="1">
      <alignment horizontal="center" vertical="center" wrapText="1" readingOrder="1"/>
    </xf>
    <xf numFmtId="0" fontId="42" fillId="10" borderId="97" xfId="0" applyFont="1" applyFill="1" applyBorder="1" applyAlignment="1">
      <alignment horizontal="center" vertical="center" wrapText="1" readingOrder="1"/>
    </xf>
    <xf numFmtId="0" fontId="43" fillId="11" borderId="97" xfId="0" applyFont="1" applyFill="1" applyBorder="1" applyAlignment="1">
      <alignment horizontal="center" vertical="center" wrapText="1" readingOrder="1"/>
    </xf>
    <xf numFmtId="0" fontId="40" fillId="3" borderId="1" xfId="0" applyFont="1" applyFill="1" applyBorder="1" applyAlignment="1">
      <alignment horizontal="center" vertical="center" wrapText="1"/>
    </xf>
    <xf numFmtId="0" fontId="42" fillId="7" borderId="98" xfId="0" applyFont="1" applyFill="1" applyBorder="1" applyAlignment="1">
      <alignment horizontal="center" vertical="center" wrapText="1" readingOrder="1"/>
    </xf>
    <xf numFmtId="0" fontId="42" fillId="8" borderId="99" xfId="0" applyFont="1" applyFill="1" applyBorder="1" applyAlignment="1">
      <alignment horizontal="center" vertical="center" wrapText="1" readingOrder="1"/>
    </xf>
    <xf numFmtId="0" fontId="42" fillId="9" borderId="99" xfId="0" applyFont="1" applyFill="1" applyBorder="1" applyAlignment="1">
      <alignment horizontal="center" vertical="center" wrapText="1" readingOrder="1"/>
    </xf>
    <xf numFmtId="0" fontId="42" fillId="10" borderId="99" xfId="0" applyFont="1" applyFill="1" applyBorder="1" applyAlignment="1">
      <alignment horizontal="center" vertical="center" wrapText="1" readingOrder="1"/>
    </xf>
    <xf numFmtId="0" fontId="43" fillId="11" borderId="99" xfId="0" applyFont="1" applyFill="1" applyBorder="1" applyAlignment="1">
      <alignment horizontal="center" vertical="center" wrapText="1" readingOrder="1"/>
    </xf>
    <xf numFmtId="0" fontId="41" fillId="6" borderId="0" xfId="0" applyFont="1" applyFill="1" applyAlignment="1">
      <alignment vertical="center" wrapText="1" readingOrder="1"/>
    </xf>
    <xf numFmtId="0" fontId="0" fillId="3" borderId="34" xfId="0" applyFill="1" applyBorder="1"/>
    <xf numFmtId="0" fontId="0" fillId="3" borderId="35" xfId="0" applyFill="1" applyBorder="1"/>
    <xf numFmtId="0" fontId="0" fillId="3" borderId="36" xfId="0" applyFill="1" applyBorder="1"/>
    <xf numFmtId="0" fontId="0" fillId="3" borderId="5" xfId="0" applyFill="1" applyBorder="1"/>
    <xf numFmtId="0" fontId="0" fillId="3" borderId="37" xfId="0" applyFill="1" applyBorder="1"/>
    <xf numFmtId="0" fontId="28" fillId="0" borderId="1" xfId="0" applyFont="1" applyBorder="1" applyAlignment="1">
      <alignment horizontal="center" vertical="center" wrapText="1"/>
    </xf>
    <xf numFmtId="0" fontId="15" fillId="13" borderId="1" xfId="0" applyFont="1" applyFill="1" applyBorder="1" applyAlignment="1" applyProtection="1">
      <alignment horizontal="center" vertical="center" wrapText="1" readingOrder="1"/>
      <protection hidden="1"/>
    </xf>
    <xf numFmtId="0" fontId="15" fillId="14" borderId="57" xfId="0" applyFont="1" applyFill="1" applyBorder="1" applyAlignment="1" applyProtection="1">
      <alignment horizontal="center" vertical="center" wrapText="1" readingOrder="1"/>
      <protection hidden="1"/>
    </xf>
    <xf numFmtId="0" fontId="15" fillId="18" borderId="1" xfId="0" applyFont="1" applyFill="1" applyBorder="1" applyAlignment="1" applyProtection="1">
      <alignment horizontal="center" vertical="center" wrapText="1" readingOrder="1"/>
      <protection hidden="1"/>
    </xf>
    <xf numFmtId="0" fontId="15" fillId="7" borderId="1" xfId="0" applyFont="1" applyFill="1" applyBorder="1" applyAlignment="1" applyProtection="1">
      <alignment horizontal="center" vertical="center" wrapText="1" readingOrder="1"/>
      <protection hidden="1"/>
    </xf>
    <xf numFmtId="0" fontId="0" fillId="3" borderId="38" xfId="0" applyFill="1" applyBorder="1"/>
    <xf numFmtId="0" fontId="28" fillId="0" borderId="38" xfId="0" applyFont="1" applyBorder="1" applyAlignment="1">
      <alignment horizontal="center" vertical="center" wrapText="1"/>
    </xf>
    <xf numFmtId="0" fontId="28" fillId="0" borderId="103" xfId="0" applyFont="1" applyBorder="1" applyAlignment="1">
      <alignment horizontal="center" vertical="center" wrapText="1"/>
    </xf>
    <xf numFmtId="0" fontId="35" fillId="4" borderId="1" xfId="0" applyFont="1" applyFill="1" applyBorder="1" applyAlignment="1">
      <alignment vertical="center" wrapText="1"/>
    </xf>
    <xf numFmtId="0" fontId="33" fillId="4" borderId="1" xfId="0" applyFont="1" applyFill="1" applyBorder="1" applyAlignment="1" applyProtection="1">
      <alignment horizontal="center" vertical="center" wrapText="1"/>
      <protection locked="0"/>
    </xf>
    <xf numFmtId="0" fontId="83" fillId="16" borderId="1" xfId="0" applyFont="1" applyFill="1" applyBorder="1" applyAlignment="1" applyProtection="1">
      <alignment horizontal="center" vertical="center"/>
      <protection locked="0"/>
    </xf>
    <xf numFmtId="0" fontId="84" fillId="4" borderId="1" xfId="0" applyFont="1" applyFill="1" applyBorder="1" applyAlignment="1">
      <alignment horizontal="center" vertical="center" wrapText="1"/>
    </xf>
    <xf numFmtId="0" fontId="27" fillId="17" borderId="59" xfId="0" applyFont="1" applyFill="1" applyBorder="1"/>
    <xf numFmtId="0" fontId="12" fillId="0" borderId="0" xfId="0" applyFont="1" applyAlignment="1" applyProtection="1">
      <alignment vertical="center"/>
      <protection locked="0"/>
    </xf>
    <xf numFmtId="0" fontId="31" fillId="0" borderId="0" xfId="0" applyFont="1" applyAlignment="1" applyProtection="1">
      <alignment horizontal="center" vertical="center"/>
      <protection locked="0"/>
    </xf>
    <xf numFmtId="0" fontId="12" fillId="0" borderId="0" xfId="0" applyFont="1"/>
    <xf numFmtId="0" fontId="0" fillId="0" borderId="0" xfId="0" applyAlignment="1">
      <alignment wrapText="1"/>
    </xf>
    <xf numFmtId="0" fontId="11" fillId="0" borderId="0" xfId="0" applyFont="1" applyProtection="1">
      <protection locked="0"/>
    </xf>
    <xf numFmtId="0" fontId="0" fillId="0" borderId="0" xfId="0" applyProtection="1">
      <protection locked="0"/>
    </xf>
    <xf numFmtId="0" fontId="33" fillId="4" borderId="66" xfId="0" applyFont="1" applyFill="1" applyBorder="1" applyAlignment="1" applyProtection="1">
      <alignment horizontal="center" vertical="center" wrapText="1"/>
      <protection locked="0"/>
    </xf>
    <xf numFmtId="0" fontId="33" fillId="16" borderId="66" xfId="0" applyFont="1" applyFill="1" applyBorder="1" applyAlignment="1" applyProtection="1">
      <alignment horizontal="center" vertical="center" textRotation="90"/>
      <protection locked="0"/>
    </xf>
    <xf numFmtId="0" fontId="34" fillId="4" borderId="66" xfId="0" applyFont="1" applyFill="1" applyBorder="1" applyAlignment="1">
      <alignment horizontal="center" vertical="center" wrapText="1"/>
    </xf>
    <xf numFmtId="0" fontId="27" fillId="0" borderId="59" xfId="0" applyFont="1" applyBorder="1"/>
    <xf numFmtId="0" fontId="65" fillId="0" borderId="0" xfId="0" applyFont="1"/>
    <xf numFmtId="0" fontId="66" fillId="0" borderId="0" xfId="0" applyFont="1"/>
    <xf numFmtId="0" fontId="95" fillId="0" borderId="104" xfId="0" applyFont="1" applyBorder="1" applyAlignment="1">
      <alignment horizontal="center" vertical="center" wrapText="1"/>
    </xf>
    <xf numFmtId="0" fontId="95" fillId="0" borderId="36" xfId="0" applyFont="1" applyBorder="1" applyAlignment="1">
      <alignment horizontal="center" vertical="center" wrapText="1"/>
    </xf>
    <xf numFmtId="0" fontId="96" fillId="0" borderId="103" xfId="0" applyFont="1" applyBorder="1" applyAlignment="1">
      <alignment horizontal="center" vertical="center" wrapText="1"/>
    </xf>
    <xf numFmtId="0" fontId="96" fillId="0" borderId="40" xfId="0" applyFont="1" applyBorder="1" applyAlignment="1">
      <alignment horizontal="center" vertical="center" wrapText="1"/>
    </xf>
    <xf numFmtId="0" fontId="95" fillId="0" borderId="105" xfId="0" applyFont="1" applyBorder="1" applyAlignment="1">
      <alignment horizontal="center" vertical="center" wrapText="1"/>
    </xf>
    <xf numFmtId="0" fontId="95" fillId="0" borderId="37" xfId="0" applyFont="1" applyBorder="1" applyAlignment="1">
      <alignment horizontal="center" vertical="center" wrapText="1"/>
    </xf>
    <xf numFmtId="14" fontId="96" fillId="0" borderId="40" xfId="0" applyNumberFormat="1" applyFont="1" applyBorder="1" applyAlignment="1">
      <alignment horizontal="center" vertical="center" wrapText="1"/>
    </xf>
    <xf numFmtId="0" fontId="0" fillId="3" borderId="10" xfId="0" applyFill="1" applyBorder="1" applyAlignment="1">
      <alignment horizontal="center" vertical="center" wrapText="1"/>
    </xf>
    <xf numFmtId="0" fontId="0" fillId="0" borderId="10" xfId="0" applyBorder="1" applyAlignment="1">
      <alignment horizontal="center" vertical="center" wrapText="1"/>
    </xf>
    <xf numFmtId="4" fontId="0" fillId="0" borderId="10" xfId="0" applyNumberFormat="1" applyBorder="1" applyAlignment="1">
      <alignment horizontal="left" vertical="center" wrapText="1"/>
    </xf>
    <xf numFmtId="2" fontId="0" fillId="0" borderId="10" xfId="0" applyNumberFormat="1" applyBorder="1" applyAlignment="1">
      <alignment horizontal="center" vertical="center" wrapText="1"/>
    </xf>
    <xf numFmtId="0" fontId="23" fillId="0" borderId="0" xfId="0" applyFont="1" applyAlignment="1">
      <alignment horizontal="center" vertical="center" wrapText="1"/>
    </xf>
    <xf numFmtId="0" fontId="64" fillId="0" borderId="0" xfId="0" applyFont="1" applyAlignment="1">
      <alignment horizontal="center" vertical="center"/>
    </xf>
    <xf numFmtId="0" fontId="19" fillId="4" borderId="0" xfId="0" applyFont="1" applyFill="1" applyAlignment="1" applyProtection="1">
      <alignment horizontal="justify" vertical="center" wrapText="1"/>
      <protection locked="0"/>
    </xf>
    <xf numFmtId="0" fontId="18" fillId="15" borderId="0" xfId="0" applyFont="1" applyFill="1" applyAlignment="1" applyProtection="1">
      <alignment horizontal="center" vertical="center" wrapText="1"/>
      <protection locked="0"/>
    </xf>
    <xf numFmtId="0" fontId="18" fillId="15" borderId="0" xfId="0" applyFont="1" applyFill="1" applyAlignment="1" applyProtection="1">
      <alignment horizontal="center" vertical="center"/>
      <protection locked="0"/>
    </xf>
    <xf numFmtId="164" fontId="18" fillId="15" borderId="0" xfId="0" applyNumberFormat="1" applyFont="1" applyFill="1" applyAlignment="1" applyProtection="1">
      <alignment horizontal="center" vertical="center" wrapText="1"/>
      <protection locked="0"/>
    </xf>
    <xf numFmtId="0" fontId="63" fillId="15" borderId="0" xfId="0" applyFont="1" applyFill="1" applyAlignment="1" applyProtection="1">
      <alignment horizontal="center" vertical="center" wrapText="1"/>
      <protection locked="0"/>
    </xf>
    <xf numFmtId="0" fontId="92" fillId="0" borderId="0" xfId="0" applyFont="1" applyAlignment="1">
      <alignment horizontal="center"/>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87" fillId="0" borderId="31" xfId="0" applyFont="1" applyBorder="1" applyAlignment="1">
      <alignment horizontal="center" vertical="center" wrapText="1" readingOrder="1"/>
    </xf>
    <xf numFmtId="0" fontId="87" fillId="0" borderId="33" xfId="0" applyFont="1" applyBorder="1" applyAlignment="1">
      <alignment horizontal="center" vertical="center" wrapText="1" readingOrder="1"/>
    </xf>
    <xf numFmtId="0" fontId="90" fillId="19" borderId="30" xfId="0" applyFont="1" applyFill="1" applyBorder="1" applyAlignment="1">
      <alignment horizontal="center" vertical="center" wrapText="1" readingOrder="1"/>
    </xf>
    <xf numFmtId="0" fontId="87" fillId="0" borderId="30" xfId="0" applyFont="1" applyBorder="1" applyAlignment="1">
      <alignment horizontal="center" vertical="center" wrapText="1" readingOrder="1"/>
    </xf>
    <xf numFmtId="0" fontId="87" fillId="0" borderId="32" xfId="0" applyFont="1" applyBorder="1" applyAlignment="1">
      <alignment horizontal="center" vertical="center" wrapText="1" readingOrder="1"/>
    </xf>
    <xf numFmtId="0" fontId="89" fillId="0" borderId="0" xfId="0" applyFont="1" applyAlignment="1" applyProtection="1">
      <alignment horizontal="center" vertical="center" wrapText="1"/>
      <protection locked="0"/>
    </xf>
    <xf numFmtId="0" fontId="70" fillId="5" borderId="22" xfId="0" applyFont="1" applyFill="1" applyBorder="1" applyAlignment="1" applyProtection="1">
      <alignment horizontal="center" vertical="center" wrapText="1"/>
      <protection locked="0"/>
    </xf>
    <xf numFmtId="0" fontId="70" fillId="5" borderId="23" xfId="0" applyFont="1" applyFill="1" applyBorder="1" applyAlignment="1" applyProtection="1">
      <alignment horizontal="center" vertical="center" wrapText="1"/>
      <protection locked="0"/>
    </xf>
    <xf numFmtId="0" fontId="70" fillId="5" borderId="21" xfId="0" applyFont="1" applyFill="1" applyBorder="1" applyAlignment="1" applyProtection="1">
      <alignment horizontal="center" vertical="top"/>
      <protection locked="0"/>
    </xf>
    <xf numFmtId="0" fontId="69" fillId="5" borderId="21" xfId="0" applyFont="1" applyFill="1" applyBorder="1" applyAlignment="1" applyProtection="1">
      <alignment horizontal="center" vertical="top"/>
      <protection locked="0"/>
    </xf>
    <xf numFmtId="0" fontId="70" fillId="0" borderId="21" xfId="0" applyFont="1" applyBorder="1" applyAlignment="1" applyProtection="1">
      <alignment horizontal="center" vertical="center"/>
      <protection locked="0"/>
    </xf>
    <xf numFmtId="0" fontId="91" fillId="20" borderId="22" xfId="0" applyFont="1" applyFill="1" applyBorder="1" applyAlignment="1" applyProtection="1">
      <alignment horizontal="center" vertical="center"/>
      <protection locked="0"/>
    </xf>
    <xf numFmtId="0" fontId="91" fillId="20" borderId="24" xfId="0" applyFont="1" applyFill="1" applyBorder="1" applyAlignment="1" applyProtection="1">
      <alignment horizontal="center" vertical="center"/>
      <protection locked="0"/>
    </xf>
    <xf numFmtId="0" fontId="91" fillId="20" borderId="23" xfId="0" applyFont="1" applyFill="1" applyBorder="1" applyAlignment="1" applyProtection="1">
      <alignment horizontal="center" vertical="center"/>
      <protection locked="0"/>
    </xf>
    <xf numFmtId="0" fontId="61" fillId="5" borderId="22" xfId="0" applyFont="1" applyFill="1" applyBorder="1" applyAlignment="1" applyProtection="1">
      <alignment horizontal="justify" vertical="center" wrapText="1"/>
      <protection locked="0"/>
    </xf>
    <xf numFmtId="0" fontId="61" fillId="5" borderId="24" xfId="0" applyFont="1" applyFill="1" applyBorder="1" applyAlignment="1" applyProtection="1">
      <alignment horizontal="justify" vertical="center" wrapText="1"/>
      <protection locked="0"/>
    </xf>
    <xf numFmtId="0" fontId="61" fillId="5" borderId="23" xfId="0" applyFont="1" applyFill="1" applyBorder="1" applyAlignment="1" applyProtection="1">
      <alignment horizontal="justify" vertical="center" wrapText="1"/>
      <protection locked="0"/>
    </xf>
    <xf numFmtId="0" fontId="87" fillId="3" borderId="30" xfId="0" applyFont="1" applyFill="1" applyBorder="1" applyAlignment="1">
      <alignment horizontal="center" vertical="center" wrapText="1" readingOrder="1"/>
    </xf>
    <xf numFmtId="0" fontId="87" fillId="0" borderId="30" xfId="0" applyFont="1" applyBorder="1" applyAlignment="1">
      <alignment horizontal="left" vertical="center" wrapText="1" readingOrder="1"/>
    </xf>
    <xf numFmtId="0" fontId="72" fillId="0" borderId="0" xfId="0" applyFont="1" applyAlignment="1">
      <alignment horizontal="center" vertical="center"/>
    </xf>
    <xf numFmtId="0" fontId="73" fillId="19" borderId="26" xfId="0" applyFont="1" applyFill="1" applyBorder="1" applyAlignment="1">
      <alignment horizontal="center" vertical="center"/>
    </xf>
    <xf numFmtId="0" fontId="73" fillId="19" borderId="21" xfId="0" applyFont="1" applyFill="1" applyBorder="1" applyAlignment="1">
      <alignment horizontal="center" vertical="center"/>
    </xf>
    <xf numFmtId="0" fontId="74" fillId="20" borderId="25" xfId="0" applyFont="1" applyFill="1" applyBorder="1" applyAlignment="1">
      <alignment horizontal="center" vertical="center" wrapText="1"/>
    </xf>
    <xf numFmtId="0" fontId="74" fillId="20" borderId="25" xfId="0" applyFont="1" applyFill="1" applyBorder="1" applyAlignment="1">
      <alignment horizontal="center" vertical="center"/>
    </xf>
    <xf numFmtId="0" fontId="74" fillId="20" borderId="27" xfId="0" applyFont="1" applyFill="1" applyBorder="1" applyAlignment="1">
      <alignment horizontal="center" vertical="center"/>
    </xf>
    <xf numFmtId="0" fontId="74" fillId="20" borderId="28" xfId="0" applyFont="1" applyFill="1" applyBorder="1" applyAlignment="1">
      <alignment horizontal="center" vertical="center"/>
    </xf>
    <xf numFmtId="0" fontId="7" fillId="3" borderId="5" xfId="1" applyFill="1" applyBorder="1" applyAlignment="1">
      <alignment horizontal="left" vertical="top" wrapText="1"/>
    </xf>
    <xf numFmtId="0" fontId="7" fillId="3" borderId="0" xfId="1" applyFill="1" applyAlignment="1">
      <alignment horizontal="left" vertical="top" wrapText="1"/>
    </xf>
    <xf numFmtId="0" fontId="7" fillId="3" borderId="37" xfId="1" applyFill="1" applyBorder="1" applyAlignment="1">
      <alignment horizontal="left" vertical="top" wrapText="1"/>
    </xf>
    <xf numFmtId="0" fontId="7" fillId="3" borderId="38" xfId="1" applyFill="1" applyBorder="1" applyAlignment="1">
      <alignment horizontal="left" vertical="top" wrapText="1"/>
    </xf>
    <xf numFmtId="0" fontId="7" fillId="3" borderId="39" xfId="1" applyFill="1" applyBorder="1" applyAlignment="1">
      <alignment horizontal="left" vertical="top" wrapText="1"/>
    </xf>
    <xf numFmtId="0" fontId="7" fillId="3" borderId="40" xfId="1" applyFill="1" applyBorder="1" applyAlignment="1">
      <alignment horizontal="left" vertical="top" wrapText="1"/>
    </xf>
    <xf numFmtId="0" fontId="60" fillId="3" borderId="0" xfId="1" applyFont="1" applyFill="1" applyAlignment="1">
      <alignment horizontal="justify" vertical="center" wrapText="1"/>
    </xf>
    <xf numFmtId="0" fontId="54" fillId="3" borderId="1" xfId="0" applyFont="1" applyFill="1" applyBorder="1" applyAlignment="1">
      <alignment horizontal="left" vertical="center" wrapText="1"/>
    </xf>
    <xf numFmtId="0" fontId="48" fillId="3" borderId="1" xfId="1" applyFont="1" applyFill="1" applyBorder="1" applyAlignment="1">
      <alignment horizontal="justify" vertical="center" wrapText="1"/>
    </xf>
    <xf numFmtId="0" fontId="48" fillId="3" borderId="57" xfId="1" applyFont="1" applyFill="1" applyBorder="1" applyAlignment="1">
      <alignment horizontal="justify" vertical="center" wrapText="1"/>
    </xf>
    <xf numFmtId="0" fontId="54" fillId="3" borderId="55" xfId="0" applyFont="1" applyFill="1" applyBorder="1" applyAlignment="1">
      <alignment horizontal="left" vertical="center" wrapText="1"/>
    </xf>
    <xf numFmtId="0" fontId="54" fillId="3" borderId="56" xfId="0" applyFont="1" applyFill="1" applyBorder="1" applyAlignment="1">
      <alignment horizontal="left" vertical="center" wrapText="1"/>
    </xf>
    <xf numFmtId="0" fontId="60" fillId="3" borderId="1" xfId="1" applyFont="1" applyFill="1" applyBorder="1" applyAlignment="1">
      <alignment horizontal="justify" vertical="center" wrapText="1"/>
    </xf>
    <xf numFmtId="0" fontId="60" fillId="3" borderId="57" xfId="1" applyFont="1" applyFill="1" applyBorder="1" applyAlignment="1">
      <alignment horizontal="justify" vertical="center" wrapText="1"/>
    </xf>
    <xf numFmtId="0" fontId="48" fillId="3" borderId="55" xfId="1" applyFont="1" applyFill="1" applyBorder="1" applyAlignment="1">
      <alignment horizontal="justify" vertical="center" wrapText="1"/>
    </xf>
    <xf numFmtId="0" fontId="48" fillId="3" borderId="58" xfId="1" applyFont="1" applyFill="1" applyBorder="1" applyAlignment="1">
      <alignment horizontal="justify" vertical="center" wrapText="1"/>
    </xf>
    <xf numFmtId="0" fontId="60" fillId="3" borderId="0" xfId="1" applyFont="1" applyFill="1" applyAlignment="1">
      <alignment horizontal="left" vertical="center" wrapText="1"/>
    </xf>
    <xf numFmtId="0" fontId="48" fillId="3" borderId="0" xfId="1" applyFont="1" applyFill="1" applyAlignment="1">
      <alignment horizontal="left" vertical="center" wrapText="1"/>
    </xf>
    <xf numFmtId="0" fontId="0" fillId="0" borderId="0" xfId="0" applyAlignment="1">
      <alignment horizontal="left" vertical="center" wrapText="1"/>
    </xf>
    <xf numFmtId="0" fontId="0" fillId="0" borderId="37" xfId="0" applyBorder="1" applyAlignment="1">
      <alignment horizontal="left" vertical="center" wrapText="1"/>
    </xf>
    <xf numFmtId="0" fontId="48" fillId="3" borderId="5" xfId="1" applyFont="1" applyFill="1" applyBorder="1" applyAlignment="1">
      <alignment horizontal="left" vertical="top" wrapText="1"/>
    </xf>
    <xf numFmtId="0" fontId="48" fillId="3" borderId="0" xfId="1" applyFont="1" applyFill="1" applyAlignment="1">
      <alignment horizontal="left" vertical="top" wrapText="1"/>
    </xf>
    <xf numFmtId="0" fontId="48" fillId="3" borderId="37" xfId="1" applyFont="1" applyFill="1" applyBorder="1" applyAlignment="1">
      <alignment horizontal="left" vertical="top" wrapText="1"/>
    </xf>
    <xf numFmtId="0" fontId="55" fillId="4" borderId="17" xfId="2" applyFont="1" applyFill="1" applyBorder="1" applyAlignment="1">
      <alignment horizontal="center" vertical="center" wrapText="1"/>
    </xf>
    <xf numFmtId="0" fontId="54" fillId="7" borderId="55" xfId="0" applyFont="1" applyFill="1" applyBorder="1" applyAlignment="1">
      <alignment horizontal="left" vertical="center" wrapText="1"/>
    </xf>
    <xf numFmtId="0" fontId="54" fillId="7" borderId="56" xfId="0" applyFont="1" applyFill="1" applyBorder="1" applyAlignment="1">
      <alignment horizontal="left" vertical="center" wrapText="1"/>
    </xf>
    <xf numFmtId="0" fontId="48" fillId="3" borderId="16" xfId="1" applyFont="1" applyFill="1" applyBorder="1" applyAlignment="1">
      <alignment horizontal="justify" vertical="center" wrapText="1"/>
    </xf>
    <xf numFmtId="0" fontId="48" fillId="3" borderId="51" xfId="1" applyFont="1" applyFill="1" applyBorder="1" applyAlignment="1">
      <alignment horizontal="justify" vertical="center" wrapText="1"/>
    </xf>
    <xf numFmtId="0" fontId="55" fillId="4" borderId="17" xfId="1" applyFont="1" applyFill="1" applyBorder="1" applyAlignment="1">
      <alignment horizontal="center" vertical="center"/>
    </xf>
    <xf numFmtId="0" fontId="55" fillId="4" borderId="20" xfId="1" applyFont="1" applyFill="1" applyBorder="1" applyAlignment="1">
      <alignment horizontal="center" vertical="center"/>
    </xf>
    <xf numFmtId="0" fontId="60" fillId="3" borderId="0" xfId="1" applyFont="1" applyFill="1" applyAlignment="1">
      <alignment horizontal="center" vertical="center" wrapText="1"/>
    </xf>
    <xf numFmtId="0" fontId="51" fillId="4" borderId="2" xfId="1" applyFont="1" applyFill="1" applyBorder="1" applyAlignment="1">
      <alignment horizontal="center" vertical="center" wrapText="1"/>
    </xf>
    <xf numFmtId="0" fontId="51" fillId="4" borderId="41" xfId="1" applyFont="1" applyFill="1" applyBorder="1" applyAlignment="1">
      <alignment horizontal="center" vertical="center" wrapText="1"/>
    </xf>
    <xf numFmtId="0" fontId="51" fillId="4" borderId="42" xfId="1" applyFont="1" applyFill="1" applyBorder="1" applyAlignment="1">
      <alignment horizontal="center" vertical="center" wrapText="1"/>
    </xf>
    <xf numFmtId="0" fontId="52" fillId="3" borderId="3" xfId="1" quotePrefix="1" applyFont="1" applyFill="1" applyBorder="1" applyAlignment="1">
      <alignment horizontal="left" vertical="top" wrapText="1"/>
    </xf>
    <xf numFmtId="0" fontId="52" fillId="3" borderId="4" xfId="1" quotePrefix="1" applyFont="1" applyFill="1" applyBorder="1" applyAlignment="1">
      <alignment horizontal="left" vertical="top" wrapText="1"/>
    </xf>
    <xf numFmtId="0" fontId="53" fillId="3" borderId="4" xfId="1" quotePrefix="1" applyFont="1" applyFill="1" applyBorder="1" applyAlignment="1">
      <alignment horizontal="left" vertical="top" wrapText="1"/>
    </xf>
    <xf numFmtId="0" fontId="53" fillId="3" borderId="43" xfId="1" quotePrefix="1" applyFont="1" applyFill="1" applyBorder="1" applyAlignment="1">
      <alignment horizontal="left" vertical="top" wrapText="1"/>
    </xf>
    <xf numFmtId="0" fontId="47" fillId="3" borderId="44" xfId="1" quotePrefix="1" applyFont="1" applyFill="1" applyBorder="1" applyAlignment="1">
      <alignment horizontal="justify" vertical="center" wrapText="1"/>
    </xf>
    <xf numFmtId="0" fontId="47" fillId="3" borderId="45" xfId="1" quotePrefix="1" applyFont="1" applyFill="1" applyBorder="1" applyAlignment="1">
      <alignment horizontal="justify" vertical="center" wrapText="1"/>
    </xf>
    <xf numFmtId="0" fontId="47" fillId="3" borderId="18" xfId="1" quotePrefix="1" applyFont="1" applyFill="1" applyBorder="1" applyAlignment="1">
      <alignment horizontal="justify" vertical="center" wrapText="1"/>
    </xf>
    <xf numFmtId="0" fontId="48" fillId="0" borderId="5" xfId="1" quotePrefix="1" applyFont="1" applyBorder="1" applyAlignment="1">
      <alignment horizontal="left" vertical="top" wrapText="1"/>
    </xf>
    <xf numFmtId="0" fontId="48" fillId="0" borderId="0" xfId="1" quotePrefix="1" applyFont="1" applyAlignment="1">
      <alignment horizontal="left" vertical="top" wrapText="1"/>
    </xf>
    <xf numFmtId="0" fontId="48" fillId="0" borderId="37" xfId="1" quotePrefix="1" applyFont="1" applyBorder="1" applyAlignment="1">
      <alignment horizontal="left" vertical="top" wrapText="1"/>
    </xf>
    <xf numFmtId="0" fontId="55" fillId="4" borderId="35" xfId="2" applyFont="1" applyFill="1" applyBorder="1" applyAlignment="1">
      <alignment horizontal="center" vertical="center" wrapText="1"/>
    </xf>
    <xf numFmtId="0" fontId="55" fillId="4" borderId="48" xfId="2" applyFont="1" applyFill="1" applyBorder="1" applyAlignment="1">
      <alignment horizontal="center" vertical="center" wrapText="1"/>
    </xf>
    <xf numFmtId="0" fontId="55" fillId="4" borderId="49" xfId="1" applyFont="1" applyFill="1" applyBorder="1" applyAlignment="1">
      <alignment horizontal="center" vertical="center"/>
    </xf>
    <xf numFmtId="0" fontId="55" fillId="4" borderId="42" xfId="1" applyFont="1" applyFill="1" applyBorder="1" applyAlignment="1">
      <alignment horizontal="center" vertical="center"/>
    </xf>
    <xf numFmtId="0" fontId="54" fillId="3" borderId="8" xfId="0" applyFont="1" applyFill="1" applyBorder="1" applyAlignment="1">
      <alignment horizontal="left" vertical="center" wrapText="1"/>
    </xf>
    <xf numFmtId="0" fontId="54" fillId="3" borderId="6" xfId="0" applyFont="1" applyFill="1" applyBorder="1" applyAlignment="1">
      <alignment horizontal="left" vertical="center" wrapText="1"/>
    </xf>
    <xf numFmtId="0" fontId="48" fillId="3" borderId="7" xfId="1" applyFont="1" applyFill="1" applyBorder="1" applyAlignment="1">
      <alignment horizontal="justify" vertical="center" wrapText="1"/>
    </xf>
    <xf numFmtId="0" fontId="54" fillId="3" borderId="52" xfId="0" applyFont="1" applyFill="1" applyBorder="1" applyAlignment="1">
      <alignment vertical="center" wrapText="1"/>
    </xf>
    <xf numFmtId="0" fontId="54" fillId="3" borderId="8" xfId="0" applyFont="1" applyFill="1" applyBorder="1" applyAlignment="1">
      <alignment vertical="center" wrapText="1"/>
    </xf>
    <xf numFmtId="0" fontId="54" fillId="3" borderId="6" xfId="0" applyFont="1" applyFill="1" applyBorder="1" applyAlignment="1">
      <alignment vertical="center" wrapText="1"/>
    </xf>
    <xf numFmtId="0" fontId="54" fillId="3" borderId="53" xfId="0" applyFont="1" applyFill="1" applyBorder="1" applyAlignment="1">
      <alignment vertical="center" wrapText="1"/>
    </xf>
    <xf numFmtId="0" fontId="54" fillId="3" borderId="54" xfId="0" applyFont="1" applyFill="1" applyBorder="1" applyAlignment="1">
      <alignment vertical="center" wrapText="1"/>
    </xf>
    <xf numFmtId="0" fontId="54" fillId="7" borderId="1" xfId="0" applyFont="1" applyFill="1" applyBorder="1" applyAlignment="1">
      <alignment horizontal="left" vertical="center" wrapText="1"/>
    </xf>
    <xf numFmtId="0" fontId="76" fillId="3" borderId="1" xfId="0" applyFont="1" applyFill="1" applyBorder="1" applyAlignment="1">
      <alignment horizontal="center" vertical="center"/>
    </xf>
    <xf numFmtId="0" fontId="76" fillId="3" borderId="55" xfId="0" applyFont="1" applyFill="1" applyBorder="1" applyAlignment="1">
      <alignment horizontal="center" vertical="center"/>
    </xf>
    <xf numFmtId="0" fontId="76" fillId="4" borderId="1" xfId="0" applyFont="1" applyFill="1" applyBorder="1" applyAlignment="1">
      <alignment horizontal="left" vertical="center"/>
    </xf>
    <xf numFmtId="0" fontId="12" fillId="3" borderId="9" xfId="0" applyFont="1" applyFill="1" applyBorder="1" applyAlignment="1" applyProtection="1">
      <alignment horizontal="justify" vertical="center" wrapText="1"/>
      <protection locked="0"/>
    </xf>
    <xf numFmtId="0" fontId="12" fillId="3" borderId="1" xfId="0" applyFont="1" applyFill="1" applyBorder="1" applyAlignment="1" applyProtection="1">
      <alignment horizontal="justify" vertical="center" wrapText="1"/>
      <protection locked="0"/>
    </xf>
    <xf numFmtId="0" fontId="78" fillId="4" borderId="1" xfId="0" applyFont="1" applyFill="1" applyBorder="1" applyAlignment="1">
      <alignment horizontal="center" vertical="center" wrapText="1"/>
    </xf>
    <xf numFmtId="0" fontId="78" fillId="16"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justify" vertical="center" wrapText="1"/>
    </xf>
    <xf numFmtId="0" fontId="21" fillId="0" borderId="1" xfId="0" applyFont="1" applyBorder="1" applyAlignment="1">
      <alignment horizontal="center" vertical="center" wrapText="1"/>
    </xf>
    <xf numFmtId="9" fontId="21" fillId="0" borderId="1" xfId="4" applyFont="1" applyFill="1" applyBorder="1" applyAlignment="1">
      <alignment horizontal="center" vertical="center" wrapText="1"/>
    </xf>
    <xf numFmtId="0" fontId="76" fillId="16" borderId="1" xfId="0" applyFont="1" applyFill="1" applyBorder="1" applyAlignment="1" applyProtection="1">
      <alignment horizontal="center" vertical="center" wrapText="1"/>
      <protection locked="0"/>
    </xf>
    <xf numFmtId="0" fontId="76" fillId="4" borderId="1" xfId="0" applyFont="1" applyFill="1" applyBorder="1" applyAlignment="1">
      <alignment horizontal="center" vertical="center"/>
    </xf>
    <xf numFmtId="0" fontId="76" fillId="16" borderId="1" xfId="0" applyFont="1" applyFill="1" applyBorder="1" applyAlignment="1" applyProtection="1">
      <alignment horizontal="center" vertical="center"/>
      <protection locked="0"/>
    </xf>
    <xf numFmtId="0" fontId="76" fillId="4" borderId="1" xfId="0" applyFont="1" applyFill="1" applyBorder="1" applyAlignment="1">
      <alignment horizontal="center" vertical="center" textRotation="1"/>
    </xf>
    <xf numFmtId="0" fontId="76" fillId="4" borderId="1" xfId="0" applyFont="1" applyFill="1" applyBorder="1" applyAlignment="1">
      <alignment horizontal="center" vertical="center" wrapText="1"/>
    </xf>
    <xf numFmtId="0" fontId="78" fillId="4" borderId="1" xfId="0" applyFont="1" applyFill="1" applyBorder="1" applyAlignment="1">
      <alignment horizontal="center" vertical="top" wrapText="1"/>
    </xf>
    <xf numFmtId="0" fontId="21" fillId="0" borderId="1" xfId="0" applyFont="1" applyBorder="1" applyAlignment="1">
      <alignment horizontal="left" vertical="center" wrapText="1"/>
    </xf>
    <xf numFmtId="9" fontId="12" fillId="0" borderId="1" xfId="4"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0" borderId="5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3" fillId="4" borderId="66" xfId="0" applyFont="1" applyFill="1" applyBorder="1" applyAlignment="1">
      <alignment horizontal="center" vertical="center"/>
    </xf>
    <xf numFmtId="0" fontId="1" fillId="3" borderId="55" xfId="0" applyFont="1" applyFill="1" applyBorder="1" applyAlignment="1" applyProtection="1">
      <alignment horizontal="justify" vertical="center" wrapText="1"/>
      <protection locked="0"/>
    </xf>
    <xf numFmtId="0" fontId="0" fillId="0" borderId="60" xfId="0" applyBorder="1" applyAlignment="1">
      <alignment horizontal="justify" vertical="center" wrapText="1"/>
    </xf>
    <xf numFmtId="0" fontId="0" fillId="0" borderId="56" xfId="0" applyBorder="1" applyAlignment="1">
      <alignment horizontal="justify" vertical="center" wrapText="1"/>
    </xf>
    <xf numFmtId="0" fontId="25" fillId="4" borderId="0" xfId="0" applyFont="1" applyFill="1" applyAlignment="1">
      <alignment horizontal="center"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69" xfId="0"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3" fillId="4" borderId="66" xfId="0" applyFont="1" applyFill="1" applyBorder="1" applyAlignment="1">
      <alignment horizontal="center" vertical="center" textRotation="1"/>
    </xf>
    <xf numFmtId="0" fontId="3" fillId="4" borderId="63" xfId="0" applyFont="1" applyFill="1" applyBorder="1" applyAlignment="1">
      <alignment horizontal="center" vertical="center" textRotation="1"/>
    </xf>
    <xf numFmtId="0" fontId="3" fillId="4" borderId="63" xfId="0" applyFont="1" applyFill="1" applyBorder="1" applyAlignment="1">
      <alignment horizontal="center" vertical="center"/>
    </xf>
    <xf numFmtId="3" fontId="3" fillId="4" borderId="66" xfId="0" applyNumberFormat="1" applyFont="1" applyFill="1" applyBorder="1" applyAlignment="1">
      <alignment horizontal="center" vertical="center"/>
    </xf>
    <xf numFmtId="3" fontId="3" fillId="4" borderId="63" xfId="0" applyNumberFormat="1" applyFont="1" applyFill="1" applyBorder="1" applyAlignment="1">
      <alignment horizontal="center" vertical="center"/>
    </xf>
    <xf numFmtId="0" fontId="3" fillId="4" borderId="66" xfId="0" applyFont="1" applyFill="1" applyBorder="1" applyAlignment="1">
      <alignment horizontal="center" vertical="center" textRotation="90" wrapText="1"/>
    </xf>
    <xf numFmtId="0" fontId="3" fillId="4" borderId="63" xfId="0" applyFont="1" applyFill="1" applyBorder="1" applyAlignment="1">
      <alignment horizontal="center" vertical="center" textRotation="90" wrapText="1"/>
    </xf>
    <xf numFmtId="0" fontId="3" fillId="4" borderId="66"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0" fillId="0" borderId="83" xfId="0" applyBorder="1" applyAlignment="1">
      <alignment horizontal="center" vertical="center" wrapText="1"/>
    </xf>
    <xf numFmtId="0" fontId="0" fillId="0" borderId="86" xfId="0" applyBorder="1" applyAlignment="1">
      <alignment horizontal="center" vertical="center" wrapText="1"/>
    </xf>
    <xf numFmtId="0" fontId="0" fillId="0" borderId="89"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90" xfId="0" applyBorder="1" applyAlignment="1">
      <alignment horizontal="center" vertical="center" wrapText="1"/>
    </xf>
    <xf numFmtId="0" fontId="0" fillId="0" borderId="9" xfId="0" applyBorder="1" applyAlignment="1">
      <alignment horizontal="center" vertical="center" wrapText="1"/>
    </xf>
    <xf numFmtId="0" fontId="0" fillId="0" borderId="59" xfId="0" applyBorder="1" applyAlignment="1">
      <alignment horizontal="center" vertical="center" wrapText="1"/>
    </xf>
    <xf numFmtId="0" fontId="24" fillId="0" borderId="47"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9" xfId="0" applyFont="1" applyBorder="1" applyAlignment="1">
      <alignment horizontal="center" vertical="center" wrapText="1"/>
    </xf>
    <xf numFmtId="0" fontId="0" fillId="0" borderId="87" xfId="0" applyBorder="1" applyAlignment="1">
      <alignment horizontal="center" vertical="center" wrapText="1"/>
    </xf>
    <xf numFmtId="0" fontId="0" fillId="3" borderId="84"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1" xfId="0" applyFill="1" applyBorder="1" applyAlignment="1">
      <alignment horizontal="center" vertical="center" wrapText="1"/>
    </xf>
    <xf numFmtId="9" fontId="0" fillId="0" borderId="47" xfId="0" applyNumberFormat="1" applyBorder="1" applyAlignment="1">
      <alignment horizontal="center" vertical="center" wrapText="1"/>
    </xf>
    <xf numFmtId="9" fontId="0" fillId="0" borderId="1" xfId="0" applyNumberFormat="1" applyBorder="1" applyAlignment="1">
      <alignment horizontal="center" vertical="center" wrapText="1"/>
    </xf>
    <xf numFmtId="9" fontId="0" fillId="0" borderId="90" xfId="0" applyNumberFormat="1" applyBorder="1" applyAlignment="1">
      <alignment horizontal="center" vertical="center" wrapText="1"/>
    </xf>
    <xf numFmtId="0" fontId="0" fillId="0" borderId="93" xfId="0" applyBorder="1" applyAlignment="1">
      <alignment horizontal="center" vertical="center" wrapText="1"/>
    </xf>
    <xf numFmtId="0" fontId="0" fillId="0" borderId="1" xfId="0" applyBorder="1" applyAlignment="1">
      <alignment horizontal="center" vertical="center"/>
    </xf>
    <xf numFmtId="0" fontId="0" fillId="0" borderId="90" xfId="0" applyBorder="1" applyAlignment="1">
      <alignment horizontal="center" vertical="center"/>
    </xf>
    <xf numFmtId="0" fontId="0" fillId="0" borderId="84" xfId="0" applyBorder="1" applyAlignment="1">
      <alignment horizontal="center" vertical="center" wrapText="1"/>
    </xf>
    <xf numFmtId="0" fontId="0" fillId="0" borderId="10" xfId="0" applyBorder="1" applyAlignment="1">
      <alignment horizontal="center" vertical="center" wrapText="1"/>
    </xf>
    <xf numFmtId="0" fontId="0" fillId="0" borderId="91" xfId="0" applyBorder="1" applyAlignment="1">
      <alignment horizontal="center" vertical="center" wrapText="1"/>
    </xf>
    <xf numFmtId="0" fontId="3" fillId="4" borderId="79"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76" xfId="0" applyFont="1" applyFill="1" applyBorder="1" applyAlignment="1">
      <alignment horizontal="center" vertical="center"/>
    </xf>
    <xf numFmtId="0" fontId="3" fillId="4" borderId="77" xfId="0" applyFont="1" applyFill="1" applyBorder="1" applyAlignment="1">
      <alignment horizontal="center" vertical="center"/>
    </xf>
    <xf numFmtId="0" fontId="4" fillId="4" borderId="1" xfId="0" applyFont="1" applyFill="1" applyBorder="1" applyAlignment="1">
      <alignment horizontal="left" vertical="center"/>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75" xfId="0" applyFont="1" applyFill="1" applyBorder="1" applyAlignment="1">
      <alignment horizontal="center" vertical="center"/>
    </xf>
    <xf numFmtId="2" fontId="0" fillId="0" borderId="47"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59" xfId="0" applyNumberFormat="1" applyBorder="1" applyAlignment="1">
      <alignment horizontal="center" vertical="center" wrapText="1"/>
    </xf>
    <xf numFmtId="2" fontId="0" fillId="0" borderId="90" xfId="0" applyNumberFormat="1" applyBorder="1" applyAlignment="1">
      <alignment horizontal="center" vertical="center" wrapText="1"/>
    </xf>
    <xf numFmtId="0" fontId="0" fillId="0" borderId="59" xfId="0" applyBorder="1" applyAlignment="1">
      <alignment horizontal="center" vertical="center"/>
    </xf>
    <xf numFmtId="9" fontId="0" fillId="0" borderId="59" xfId="0" applyNumberFormat="1" applyBorder="1" applyAlignment="1">
      <alignment horizontal="center" vertical="center" wrapText="1"/>
    </xf>
    <xf numFmtId="2"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0" fontId="0" fillId="3" borderId="47"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0" xfId="0" applyFill="1" applyBorder="1" applyAlignment="1">
      <alignment horizontal="center" vertical="center" wrapText="1"/>
    </xf>
    <xf numFmtId="0" fontId="5" fillId="3" borderId="1" xfId="0" applyFont="1" applyFill="1" applyBorder="1" applyAlignment="1">
      <alignment horizontal="center" vertical="center"/>
    </xf>
    <xf numFmtId="0" fontId="25" fillId="4" borderId="1" xfId="0" applyFont="1" applyFill="1" applyBorder="1" applyAlignment="1">
      <alignment horizontal="center" vertical="center"/>
    </xf>
    <xf numFmtId="0" fontId="3" fillId="3" borderId="80"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44" fillId="0" borderId="1" xfId="0" applyFont="1" applyBorder="1" applyAlignment="1">
      <alignment horizontal="left" vertical="center" wrapText="1"/>
    </xf>
    <xf numFmtId="0" fontId="39" fillId="0" borderId="95" xfId="0" applyFont="1" applyBorder="1" applyAlignment="1">
      <alignment horizontal="center" vertical="center"/>
    </xf>
    <xf numFmtId="0" fontId="39" fillId="0" borderId="4" xfId="0" applyFont="1" applyBorder="1" applyAlignment="1">
      <alignment horizontal="center" vertical="center"/>
    </xf>
    <xf numFmtId="0" fontId="41" fillId="6" borderId="1" xfId="0" applyFont="1" applyFill="1" applyBorder="1" applyAlignment="1">
      <alignment horizontal="center" vertical="center" wrapText="1" readingOrder="1"/>
    </xf>
    <xf numFmtId="0" fontId="41" fillId="6" borderId="0" xfId="0" applyFont="1" applyFill="1" applyAlignment="1">
      <alignment horizontal="center" vertical="center" wrapText="1" readingOrder="1"/>
    </xf>
    <xf numFmtId="0" fontId="44" fillId="0" borderId="1" xfId="0" applyFont="1" applyBorder="1" applyAlignment="1">
      <alignment horizontal="left" vertical="top" wrapText="1"/>
    </xf>
    <xf numFmtId="0" fontId="14" fillId="3" borderId="39" xfId="0" applyFont="1" applyFill="1" applyBorder="1" applyAlignment="1">
      <alignment horizontal="center"/>
    </xf>
    <xf numFmtId="0" fontId="14" fillId="3" borderId="40" xfId="0" applyFont="1" applyFill="1" applyBorder="1" applyAlignment="1">
      <alignment horizontal="center"/>
    </xf>
    <xf numFmtId="0" fontId="13" fillId="3" borderId="1" xfId="0" applyFont="1" applyFill="1" applyBorder="1" applyAlignment="1">
      <alignment horizontal="center" vertical="center" wrapText="1"/>
    </xf>
    <xf numFmtId="0" fontId="30" fillId="14" borderId="100" xfId="0" applyFont="1" applyFill="1" applyBorder="1" applyAlignment="1">
      <alignment horizontal="center" vertical="center" wrapText="1" readingOrder="1"/>
    </xf>
    <xf numFmtId="0" fontId="30" fillId="14" borderId="101" xfId="0" applyFont="1" applyFill="1" applyBorder="1" applyAlignment="1">
      <alignment horizontal="center" vertical="center" wrapText="1" readingOrder="1"/>
    </xf>
    <xf numFmtId="0" fontId="30" fillId="14" borderId="102" xfId="0" applyFont="1" applyFill="1" applyBorder="1" applyAlignment="1">
      <alignment horizontal="center" vertical="center" wrapText="1" readingOrder="1"/>
    </xf>
    <xf numFmtId="0" fontId="30" fillId="13" borderId="100" xfId="0" applyFont="1" applyFill="1" applyBorder="1" applyAlignment="1">
      <alignment horizontal="center" vertical="center" wrapText="1" readingOrder="1"/>
    </xf>
    <xf numFmtId="0" fontId="30" fillId="13" borderId="101" xfId="0" applyFont="1" applyFill="1" applyBorder="1" applyAlignment="1">
      <alignment horizontal="center" vertical="center" wrapText="1" readingOrder="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4" fillId="5" borderId="0" xfId="0" applyFont="1" applyFill="1" applyAlignment="1">
      <alignment horizontal="center" vertical="center" wrapText="1"/>
    </xf>
    <xf numFmtId="0" fontId="30" fillId="18" borderId="100" xfId="0" applyFont="1" applyFill="1" applyBorder="1" applyAlignment="1">
      <alignment horizontal="center" vertical="center" wrapText="1" readingOrder="1"/>
    </xf>
    <xf numFmtId="0" fontId="30" fillId="18" borderId="101" xfId="0" applyFont="1" applyFill="1" applyBorder="1" applyAlignment="1">
      <alignment horizontal="center" vertical="center" wrapText="1" readingOrder="1"/>
    </xf>
    <xf numFmtId="0" fontId="50" fillId="0" borderId="5" xfId="0" applyFont="1" applyBorder="1" applyAlignment="1">
      <alignment horizontal="center" vertical="center" wrapText="1"/>
    </xf>
    <xf numFmtId="0" fontId="50" fillId="0" borderId="0" xfId="0" applyFont="1" applyAlignment="1">
      <alignment horizontal="center" vertical="center" wrapText="1"/>
    </xf>
    <xf numFmtId="0" fontId="29" fillId="12" borderId="0" xfId="0" applyFont="1" applyFill="1" applyAlignment="1">
      <alignment horizontal="center" vertical="center" wrapText="1" readingOrder="1"/>
    </xf>
    <xf numFmtId="0" fontId="29" fillId="12" borderId="37" xfId="0" applyFont="1" applyFill="1" applyBorder="1" applyAlignment="1">
      <alignment horizontal="center" vertical="center" wrapText="1" readingOrder="1"/>
    </xf>
    <xf numFmtId="0" fontId="29" fillId="12" borderId="5" xfId="0" applyFont="1" applyFill="1" applyBorder="1" applyAlignment="1">
      <alignment horizontal="center" vertical="center" textRotation="90" wrapText="1" readingOrder="1"/>
    </xf>
    <xf numFmtId="0" fontId="29" fillId="12" borderId="0" xfId="0" applyFont="1" applyFill="1" applyAlignment="1">
      <alignment horizontal="center" vertical="center" textRotation="90" wrapText="1" readingOrder="1"/>
    </xf>
    <xf numFmtId="0" fontId="30" fillId="7" borderId="100" xfId="0" applyFont="1" applyFill="1" applyBorder="1" applyAlignment="1">
      <alignment horizontal="center" vertical="center" wrapText="1" readingOrder="1"/>
    </xf>
    <xf numFmtId="0" fontId="30" fillId="7" borderId="101" xfId="0" applyFont="1" applyFill="1" applyBorder="1" applyAlignment="1">
      <alignment horizontal="center" vertical="center" wrapText="1" readingOrder="1"/>
    </xf>
    <xf numFmtId="0" fontId="13" fillId="0" borderId="1" xfId="0" applyFont="1" applyBorder="1" applyAlignment="1">
      <alignment horizontal="center" vertical="center" wrapText="1"/>
    </xf>
    <xf numFmtId="1" fontId="21" fillId="0" borderId="47" xfId="0" applyNumberFormat="1" applyFont="1" applyBorder="1" applyAlignment="1" applyProtection="1">
      <alignment horizontal="center" vertical="center" wrapText="1"/>
      <protection locked="0"/>
    </xf>
    <xf numFmtId="1" fontId="21" fillId="0" borderId="1" xfId="0" applyNumberFormat="1" applyFont="1" applyBorder="1" applyAlignment="1" applyProtection="1">
      <alignment horizontal="center" vertical="center" wrapText="1"/>
      <protection locked="0"/>
    </xf>
    <xf numFmtId="1" fontId="21" fillId="0" borderId="83" xfId="0" applyNumberFormat="1" applyFont="1" applyBorder="1" applyAlignment="1" applyProtection="1">
      <alignment horizontal="center" vertical="center" wrapText="1"/>
      <protection locked="0"/>
    </xf>
    <xf numFmtId="1" fontId="21" fillId="0" borderId="86" xfId="0" applyNumberFormat="1" applyFont="1" applyBorder="1" applyAlignment="1" applyProtection="1">
      <alignment horizontal="center" vertical="center" wrapText="1"/>
      <protection locked="0"/>
    </xf>
    <xf numFmtId="1" fontId="21" fillId="11" borderId="86" xfId="0" applyNumberFormat="1" applyFont="1" applyFill="1" applyBorder="1" applyAlignment="1" applyProtection="1">
      <alignment horizontal="center" vertical="center" wrapText="1"/>
      <protection locked="0"/>
    </xf>
    <xf numFmtId="1" fontId="21" fillId="0" borderId="87" xfId="0" applyNumberFormat="1" applyFont="1" applyBorder="1" applyAlignment="1" applyProtection="1">
      <alignment horizontal="center" vertical="center" wrapText="1"/>
      <protection locked="0"/>
    </xf>
    <xf numFmtId="1" fontId="21" fillId="0" borderId="50" xfId="0" applyNumberFormat="1" applyFont="1" applyBorder="1" applyAlignment="1" applyProtection="1">
      <alignment horizontal="center" vertical="center" wrapText="1"/>
      <protection locked="0"/>
    </xf>
    <xf numFmtId="1" fontId="21" fillId="0" borderId="93" xfId="0" applyNumberFormat="1" applyFont="1" applyBorder="1" applyAlignment="1" applyProtection="1">
      <alignment horizontal="center" vertical="center" wrapText="1"/>
      <protection locked="0"/>
    </xf>
    <xf numFmtId="1"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12" fillId="0" borderId="1" xfId="0" applyFont="1" applyBorder="1" applyAlignment="1">
      <alignment horizontal="justify" vertical="center"/>
    </xf>
    <xf numFmtId="1"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6" fillId="3" borderId="1" xfId="0" applyFont="1" applyFill="1" applyBorder="1" applyAlignment="1">
      <alignment horizontal="center" vertical="center"/>
    </xf>
    <xf numFmtId="0" fontId="80" fillId="4" borderId="1" xfId="0" applyFont="1" applyFill="1" applyBorder="1" applyAlignment="1">
      <alignment horizontal="left" vertical="center"/>
    </xf>
    <xf numFmtId="0" fontId="1" fillId="3" borderId="1" xfId="0" applyFont="1" applyFill="1" applyBorder="1" applyAlignment="1" applyProtection="1">
      <alignment horizontal="justify" vertical="center" wrapText="1"/>
      <protection locked="0"/>
    </xf>
    <xf numFmtId="0" fontId="81" fillId="3" borderId="1" xfId="0" applyFont="1" applyFill="1" applyBorder="1" applyAlignment="1" applyProtection="1">
      <alignment horizontal="justify" vertical="center"/>
      <protection locked="0"/>
    </xf>
    <xf numFmtId="0" fontId="35" fillId="4" borderId="1" xfId="0" applyFont="1" applyFill="1" applyBorder="1" applyAlignment="1">
      <alignment horizontal="center" vertical="center" wrapText="1"/>
    </xf>
    <xf numFmtId="0" fontId="34" fillId="4" borderId="63" xfId="0" applyFont="1" applyFill="1" applyBorder="1" applyAlignment="1">
      <alignment horizontal="center" vertical="center" wrapText="1"/>
    </xf>
    <xf numFmtId="0" fontId="34" fillId="4" borderId="75" xfId="0" applyFont="1" applyFill="1" applyBorder="1" applyAlignment="1">
      <alignment horizontal="center" vertical="center" wrapText="1"/>
    </xf>
    <xf numFmtId="0" fontId="34" fillId="4" borderId="67" xfId="0" applyFont="1" applyFill="1" applyBorder="1" applyAlignment="1">
      <alignment horizontal="center" vertical="center" wrapText="1"/>
    </xf>
    <xf numFmtId="0" fontId="34" fillId="4" borderId="69" xfId="0" applyFont="1" applyFill="1" applyBorder="1" applyAlignment="1">
      <alignment horizontal="center" vertical="center" wrapText="1"/>
    </xf>
    <xf numFmtId="0" fontId="33" fillId="4" borderId="67" xfId="0" applyFont="1" applyFill="1" applyBorder="1" applyAlignment="1" applyProtection="1">
      <alignment horizontal="center" vertical="center" wrapText="1"/>
      <protection locked="0"/>
    </xf>
    <xf numFmtId="0" fontId="33" fillId="4" borderId="67" xfId="0" applyFont="1" applyFill="1" applyBorder="1" applyAlignment="1">
      <alignment horizontal="center" vertical="center"/>
    </xf>
    <xf numFmtId="0" fontId="33" fillId="4" borderId="68" xfId="0" applyFont="1" applyFill="1" applyBorder="1" applyAlignment="1">
      <alignment horizontal="center" vertical="center"/>
    </xf>
    <xf numFmtId="0" fontId="33" fillId="4" borderId="69" xfId="0" applyFont="1" applyFill="1" applyBorder="1" applyAlignment="1">
      <alignment horizontal="center" vertical="center"/>
    </xf>
    <xf numFmtId="0" fontId="33" fillId="16" borderId="66" xfId="0" applyFont="1" applyFill="1" applyBorder="1" applyAlignment="1" applyProtection="1">
      <alignment horizontal="center" vertical="center" wrapText="1"/>
      <protection locked="0"/>
    </xf>
    <xf numFmtId="0" fontId="33" fillId="4" borderId="66" xfId="0" applyFont="1" applyFill="1" applyBorder="1" applyAlignment="1" applyProtection="1">
      <alignment horizontal="center" vertical="center" wrapText="1"/>
      <protection locked="0"/>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pplyProtection="1">
      <alignment horizontal="center" vertical="center"/>
      <protection locked="0"/>
    </xf>
    <xf numFmtId="0" fontId="21" fillId="0" borderId="88" xfId="0" applyFont="1" applyBorder="1" applyAlignment="1">
      <alignment horizontal="left" vertical="center" wrapText="1"/>
    </xf>
    <xf numFmtId="0" fontId="21" fillId="0" borderId="106" xfId="0" applyFont="1" applyBorder="1" applyAlignment="1">
      <alignment horizontal="left" vertical="center"/>
    </xf>
    <xf numFmtId="0" fontId="21" fillId="0" borderId="94" xfId="0" applyFont="1" applyBorder="1" applyAlignment="1">
      <alignment horizontal="left" vertical="center"/>
    </xf>
    <xf numFmtId="0" fontId="12" fillId="0" borderId="57" xfId="0" applyFont="1" applyBorder="1" applyAlignment="1">
      <alignment horizontal="justify" vertical="center"/>
    </xf>
    <xf numFmtId="0" fontId="12" fillId="0" borderId="47" xfId="0" applyFont="1" applyBorder="1" applyAlignment="1" applyProtection="1">
      <alignment horizontal="center" vertical="center"/>
      <protection locked="0"/>
    </xf>
    <xf numFmtId="0" fontId="12" fillId="0" borderId="47" xfId="0" applyFont="1" applyBorder="1" applyAlignment="1">
      <alignment horizontal="justify" vertical="center" wrapText="1"/>
    </xf>
    <xf numFmtId="0" fontId="12" fillId="0" borderId="47" xfId="0" applyFont="1" applyBorder="1" applyAlignment="1">
      <alignment horizontal="center" vertical="center"/>
    </xf>
    <xf numFmtId="0" fontId="12" fillId="0" borderId="57" xfId="0" applyFont="1" applyBorder="1" applyAlignment="1">
      <alignment horizontal="justify" vertical="center" wrapText="1"/>
    </xf>
    <xf numFmtId="0" fontId="21" fillId="0" borderId="57" xfId="0" applyFont="1" applyBorder="1" applyAlignment="1">
      <alignment horizontal="justify" vertical="center"/>
    </xf>
    <xf numFmtId="14" fontId="12" fillId="0" borderId="47" xfId="0" applyNumberFormat="1" applyFont="1" applyBorder="1" applyAlignment="1">
      <alignment horizontal="center" vertical="center"/>
    </xf>
    <xf numFmtId="0" fontId="97" fillId="3" borderId="85" xfId="0" applyFont="1" applyFill="1" applyBorder="1" applyAlignment="1">
      <alignment horizontal="justify" vertical="center" wrapText="1"/>
    </xf>
    <xf numFmtId="0" fontId="97" fillId="3" borderId="57" xfId="0" applyFont="1" applyFill="1" applyBorder="1" applyAlignment="1">
      <alignment horizontal="justify" vertical="center"/>
    </xf>
    <xf numFmtId="0" fontId="27" fillId="0" borderId="59" xfId="0" applyFont="1" applyBorder="1" applyAlignment="1">
      <alignment horizontal="center"/>
    </xf>
    <xf numFmtId="0" fontId="12" fillId="0" borderId="47" xfId="0" applyFont="1" applyBorder="1" applyAlignment="1">
      <alignment horizontal="justify" vertical="center"/>
    </xf>
    <xf numFmtId="1" fontId="21" fillId="0" borderId="47" xfId="0" applyNumberFormat="1" applyFont="1" applyBorder="1" applyAlignment="1">
      <alignment horizontal="center" vertical="center"/>
    </xf>
    <xf numFmtId="1" fontId="32" fillId="0" borderId="47" xfId="0" applyNumberFormat="1" applyFont="1" applyBorder="1" applyAlignment="1">
      <alignment horizontal="center" vertical="center"/>
    </xf>
    <xf numFmtId="0" fontId="12" fillId="0" borderId="85" xfId="0" applyFont="1" applyBorder="1" applyAlignment="1">
      <alignment horizontal="justify" vertical="center"/>
    </xf>
    <xf numFmtId="0" fontId="27" fillId="17" borderId="59" xfId="0" applyFont="1" applyFill="1" applyBorder="1" applyAlignment="1">
      <alignment horizontal="center"/>
    </xf>
    <xf numFmtId="0" fontId="33" fillId="4" borderId="1" xfId="0" applyFont="1" applyFill="1" applyBorder="1" applyAlignment="1">
      <alignment horizontal="center" vertical="center"/>
    </xf>
    <xf numFmtId="0" fontId="33" fillId="16" borderId="1" xfId="0" applyFont="1" applyFill="1" applyBorder="1" applyAlignment="1" applyProtection="1">
      <alignment horizontal="center" vertical="center" wrapText="1"/>
      <protection locked="0"/>
    </xf>
    <xf numFmtId="0" fontId="33" fillId="4" borderId="1" xfId="0" applyFont="1" applyFill="1" applyBorder="1" applyAlignment="1" applyProtection="1">
      <alignment horizontal="center" vertical="center" wrapText="1"/>
      <protection locked="0"/>
    </xf>
    <xf numFmtId="0" fontId="34" fillId="4" borderId="1" xfId="0" applyFont="1" applyFill="1" applyBorder="1" applyAlignment="1">
      <alignment horizontal="center" vertical="center" wrapText="1"/>
    </xf>
  </cellXfs>
  <cellStyles count="5">
    <cellStyle name="Millares" xfId="3" builtinId="3"/>
    <cellStyle name="Normal" xfId="0" builtinId="0"/>
    <cellStyle name="Normal - Style1 2" xfId="1"/>
    <cellStyle name="Normal 2 2" xfId="2"/>
    <cellStyle name="Porcentaje" xfId="4" builtinId="5"/>
  </cellStyles>
  <dxfs count="775">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00B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rgb="FF92D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theme="7" tint="0.39994506668294322"/>
        </patternFill>
      </fill>
    </dxf>
    <dxf>
      <font>
        <color theme="1"/>
      </font>
      <fill>
        <patternFill>
          <bgColor rgb="FF92D05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rgb="FF00B050"/>
        </patternFill>
      </fill>
    </dxf>
    <dxf>
      <fill>
        <patternFill>
          <bgColor rgb="FFFFC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ill>
        <patternFill>
          <bgColor rgb="FFFFC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ont>
        <color auto="1"/>
      </font>
    </dxf>
    <dxf>
      <fill>
        <patternFill>
          <bgColor theme="7" tint="0.39994506668294322"/>
        </patternFill>
      </fill>
    </dxf>
    <dxf>
      <font>
        <color theme="1"/>
      </font>
      <fill>
        <patternFill>
          <bgColor rgb="FFFFC000"/>
        </patternFill>
      </fill>
    </dxf>
    <dxf>
      <fill>
        <patternFill>
          <bgColor rgb="FF92D050"/>
        </patternFill>
      </fill>
    </dxf>
    <dxf>
      <fill>
        <patternFill>
          <bgColor rgb="FF00B050"/>
        </patternFill>
      </fill>
    </dxf>
    <dxf>
      <fill>
        <patternFill>
          <bgColor rgb="FF92D050"/>
        </patternFill>
      </fill>
    </dxf>
    <dxf>
      <font>
        <color theme="1"/>
      </font>
    </dxf>
    <dxf>
      <fill>
        <patternFill>
          <bgColor theme="7" tint="0.59996337778862885"/>
        </patternFill>
      </fill>
    </dxf>
    <dxf>
      <font>
        <color auto="1"/>
      </font>
    </dxf>
    <dxf>
      <fill>
        <patternFill>
          <bgColor theme="7" tint="0.59996337778862885"/>
        </patternFill>
      </fill>
    </dxf>
    <dxf>
      <fill>
        <patternFill>
          <bgColor rgb="FF92D050"/>
        </patternFill>
      </fill>
    </dxf>
    <dxf>
      <fill>
        <patternFill>
          <bgColor rgb="FF00B050"/>
        </patternFill>
      </fill>
    </dxf>
    <dxf>
      <fill>
        <patternFill>
          <bgColor rgb="FF92D050"/>
        </patternFill>
      </fill>
    </dxf>
    <dxf>
      <font>
        <color theme="1"/>
      </font>
    </dxf>
    <dxf>
      <fill>
        <patternFill>
          <bgColor theme="9"/>
        </patternFill>
      </fill>
    </dxf>
    <dxf>
      <fill>
        <patternFill>
          <bgColor theme="9"/>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9"/>
        </patternFill>
      </fill>
    </dxf>
    <dxf>
      <font>
        <color rgb="FF9C0006"/>
      </font>
      <fill>
        <patternFill>
          <bgColor rgb="FFFFC7CE"/>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ill>
        <patternFill>
          <bgColor theme="7" tint="0.39994506668294322"/>
        </patternFill>
      </fill>
    </dxf>
    <dxf>
      <font>
        <color theme="1"/>
      </font>
      <fill>
        <patternFill>
          <bgColor rgb="FF00B050"/>
        </patternFill>
      </fill>
    </dxf>
    <dxf>
      <font>
        <color rgb="FF9C0006"/>
      </font>
      <fill>
        <patternFill>
          <bgColor rgb="FFFFC7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ont>
        <color theme="1"/>
      </font>
      <fill>
        <patternFill>
          <bgColor rgb="FF92D050"/>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ill>
        <patternFill>
          <bgColor theme="7" tint="0.39994506668294322"/>
        </patternFill>
      </fill>
    </dxf>
    <dxf>
      <font>
        <color theme="1"/>
      </font>
      <fill>
        <patternFill>
          <bgColor rgb="FFFFC000"/>
        </patternFill>
      </fill>
    </dxf>
    <dxf>
      <font>
        <color rgb="FF9C0006"/>
      </font>
      <fill>
        <patternFill>
          <bgColor rgb="FFFFC7CE"/>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auto="1"/>
      </font>
    </dxf>
    <dxf>
      <font>
        <color rgb="FF9C0006"/>
      </font>
      <fill>
        <patternFill>
          <bgColor rgb="FFFFC7CE"/>
        </patternFill>
      </fill>
    </dxf>
    <dxf>
      <fill>
        <patternFill>
          <bgColor rgb="FF92D050"/>
        </patternFill>
      </fill>
    </dxf>
    <dxf>
      <fill>
        <patternFill>
          <bgColor rgb="FF00B050"/>
        </patternFill>
      </fill>
    </dxf>
    <dxf>
      <fill>
        <patternFill>
          <bgColor rgb="FF92D050"/>
        </patternFill>
      </fill>
    </dxf>
    <dxf>
      <font>
        <color theme="1"/>
      </font>
    </dxf>
    <dxf>
      <fill>
        <patternFill>
          <bgColor theme="9"/>
        </patternFill>
      </fill>
    </dxf>
    <dxf>
      <fill>
        <patternFill>
          <bgColor theme="9"/>
        </patternFill>
      </fill>
    </dxf>
    <dxf>
      <fill>
        <patternFill>
          <bgColor theme="9"/>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ill>
        <patternFill>
          <bgColor theme="7" tint="0.39994506668294322"/>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ont>
        <color auto="1"/>
      </font>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ont>
        <color theme="1"/>
      </font>
      <fill>
        <patternFill>
          <bgColor rgb="FFFFC000"/>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ill>
        <patternFill>
          <bgColor rgb="FFFFC000"/>
        </patternFill>
      </fill>
    </dxf>
    <dxf>
      <font>
        <color theme="1"/>
      </font>
      <fill>
        <patternFill>
          <bgColor rgb="FFFFC000"/>
        </patternFill>
      </fill>
    </dxf>
    <dxf>
      <font>
        <color theme="1"/>
      </font>
      <fill>
        <patternFill>
          <bgColor rgb="FF00B050"/>
        </patternFill>
      </fill>
    </dxf>
    <dxf>
      <font>
        <color theme="1"/>
      </font>
      <fill>
        <patternFill>
          <bgColor theme="7" tint="0.39994506668294322"/>
        </patternFill>
      </fill>
    </dxf>
    <dxf>
      <font>
        <color theme="1"/>
      </font>
      <fill>
        <patternFill>
          <bgColor rgb="FF92D050"/>
        </patternFill>
      </fill>
    </dxf>
    <dxf>
      <fill>
        <patternFill>
          <bgColor rgb="FFFFC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FF0000"/>
        </patternFill>
      </fill>
    </dxf>
    <dxf>
      <fill>
        <patternFill>
          <bgColor rgb="FFFFC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9"/>
        </patternFill>
      </fill>
    </dxf>
    <dxf>
      <fill>
        <patternFill>
          <bgColor theme="9"/>
        </patternFill>
      </fill>
    </dxf>
    <dxf>
      <font>
        <color theme="1"/>
      </font>
    </dxf>
    <dxf>
      <fill>
        <patternFill>
          <bgColor theme="9"/>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rgb="FF00B050"/>
        </patternFill>
      </fill>
    </dxf>
    <dxf>
      <fill>
        <patternFill>
          <bgColor theme="7" tint="0.39994506668294322"/>
        </patternFill>
      </fill>
    </dxf>
    <dxf>
      <font>
        <color theme="1"/>
      </font>
      <fill>
        <patternFill>
          <bgColor rgb="FFFFC000"/>
        </patternFill>
      </fill>
    </dxf>
    <dxf>
      <font>
        <color theme="1"/>
      </font>
      <fill>
        <patternFill>
          <bgColor rgb="FFFF0000"/>
        </patternFill>
      </fill>
    </dxf>
    <dxf>
      <fill>
        <patternFill>
          <bgColor rgb="FFFFC7CE"/>
        </patternFill>
      </fill>
    </dxf>
    <dxf>
      <font>
        <color rgb="FF9C0006"/>
      </font>
      <fill>
        <patternFill>
          <bgColor rgb="FFFFC7CE"/>
        </patternFill>
      </fill>
    </dxf>
    <dxf>
      <font>
        <color rgb="FF9C5700"/>
      </font>
      <fill>
        <patternFill>
          <bgColor rgb="FFFFEB9C"/>
        </patternFill>
      </fill>
    </dxf>
    <dxf>
      <font>
        <color theme="1"/>
      </font>
      <fill>
        <patternFill>
          <bgColor rgb="FF00B050"/>
        </patternFill>
      </fill>
    </dxf>
    <dxf>
      <font>
        <color theme="1"/>
      </font>
      <fill>
        <patternFill>
          <bgColor rgb="FF92D050"/>
        </patternFill>
      </fill>
    </dxf>
    <dxf>
      <fill>
        <patternFill>
          <bgColor theme="9"/>
        </patternFill>
      </fill>
    </dxf>
    <dxf>
      <font>
        <color rgb="FF9C0006"/>
      </font>
      <fill>
        <patternFill>
          <bgColor rgb="FFFFC7CE"/>
        </patternFill>
      </fill>
    </dxf>
    <dxf>
      <fill>
        <patternFill>
          <bgColor theme="9"/>
        </patternFill>
      </fill>
    </dxf>
    <dxf>
      <fill>
        <patternFill>
          <bgColor theme="9"/>
        </patternFill>
      </fill>
    </dxf>
    <dxf>
      <font>
        <color rgb="FF006100"/>
      </font>
      <fill>
        <patternFill>
          <bgColor rgb="FFC6EFCE"/>
        </patternFill>
      </fill>
    </dxf>
    <dxf>
      <font>
        <color theme="1"/>
      </font>
    </dxf>
    <dxf>
      <fill>
        <patternFill>
          <bgColor rgb="FF92D050"/>
        </patternFill>
      </fill>
    </dxf>
    <dxf>
      <font>
        <color rgb="FF9C0006"/>
      </font>
      <fill>
        <patternFill>
          <bgColor rgb="FFFFC7CE"/>
        </patternFill>
      </fill>
    </dxf>
    <dxf>
      <fill>
        <patternFill>
          <bgColor rgb="FF92D050"/>
        </patternFill>
      </fill>
    </dxf>
    <dxf>
      <fill>
        <patternFill>
          <bgColor theme="7" tint="0.59996337778862885"/>
        </patternFill>
      </fill>
    </dxf>
    <dxf>
      <font>
        <color auto="1"/>
      </font>
    </dxf>
    <dxf>
      <font>
        <color rgb="FF9C0006"/>
      </font>
      <fill>
        <patternFill>
          <bgColor rgb="FFFFC7CE"/>
        </patternFill>
      </fill>
    </dxf>
    <dxf>
      <font>
        <color theme="1"/>
      </font>
      <fill>
        <patternFill>
          <bgColor rgb="FFFFC000"/>
        </patternFill>
      </fill>
    </dxf>
    <dxf>
      <fill>
        <patternFill>
          <bgColor rgb="FF00B050"/>
        </patternFill>
      </fill>
    </dxf>
    <dxf>
      <font>
        <color rgb="FF9C0006"/>
      </font>
      <fill>
        <patternFill>
          <bgColor rgb="FFFFC7CE"/>
        </patternFill>
      </fill>
    </dxf>
    <dxf>
      <font>
        <color theme="1"/>
      </font>
      <fill>
        <patternFill>
          <bgColor rgb="FFFF0000"/>
        </patternFill>
      </fill>
    </dxf>
    <dxf>
      <fill>
        <patternFill>
          <bgColor theme="7" tint="0.39994506668294322"/>
        </patternFill>
      </fill>
    </dxf>
    <dxf>
      <font>
        <color theme="1"/>
      </font>
      <fill>
        <patternFill>
          <bgColor rgb="FF92D050"/>
        </patternFill>
      </fill>
    </dxf>
    <dxf>
      <font>
        <color theme="1"/>
      </font>
      <fill>
        <patternFill>
          <bgColor rgb="FF00B050"/>
        </patternFill>
      </fill>
    </dxf>
    <dxf>
      <font>
        <color auto="1"/>
      </font>
    </dxf>
    <dxf>
      <fill>
        <patternFill>
          <bgColor theme="7" tint="0.59996337778862885"/>
        </patternFill>
      </fill>
    </dxf>
    <dxf>
      <fill>
        <patternFill>
          <bgColor rgb="FF92D050"/>
        </patternFill>
      </fill>
    </dxf>
    <dxf>
      <fill>
        <patternFill>
          <bgColor rgb="FF92D050"/>
        </patternFill>
      </fill>
    </dxf>
    <dxf>
      <font>
        <color theme="1"/>
      </font>
    </dxf>
    <dxf>
      <fill>
        <patternFill>
          <bgColor theme="9"/>
        </patternFill>
      </fill>
    </dxf>
    <dxf>
      <fill>
        <patternFill>
          <bgColor theme="9"/>
        </patternFill>
      </fill>
    </dxf>
    <dxf>
      <fill>
        <patternFill>
          <bgColor theme="9"/>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7167" cy="749691"/>
    <xdr:pic>
      <xdr:nvPicPr>
        <xdr:cNvPr id="2" name="Imagen 1">
          <a:extLst>
            <a:ext uri="{FF2B5EF4-FFF2-40B4-BE49-F238E27FC236}">
              <a16:creationId xmlns:a16="http://schemas.microsoft.com/office/drawing/2014/main" xmlns="" id="{6F10B984-88BE-46F3-B543-4B9B0BE0ABE9}"/>
            </a:ext>
          </a:extLst>
        </xdr:cNvPr>
        <xdr:cNvPicPr>
          <a:picLocks noChangeAspect="1"/>
        </xdr:cNvPicPr>
      </xdr:nvPicPr>
      <xdr:blipFill>
        <a:blip xmlns:r="http://schemas.openxmlformats.org/officeDocument/2006/relationships" r:embed="rId1"/>
        <a:stretch>
          <a:fillRect/>
        </a:stretch>
      </xdr:blipFill>
      <xdr:spPr>
        <a:xfrm>
          <a:off x="0" y="0"/>
          <a:ext cx="2307167" cy="749691"/>
        </a:xfrm>
        <a:prstGeom prst="rect">
          <a:avLst/>
        </a:prstGeom>
      </xdr:spPr>
    </xdr:pic>
    <xdr:clientData/>
  </xdr:oneCellAnchor>
  <xdr:twoCellAnchor editAs="oneCell">
    <xdr:from>
      <xdr:col>6</xdr:col>
      <xdr:colOff>1805517</xdr:colOff>
      <xdr:row>0</xdr:row>
      <xdr:rowOff>296334</xdr:rowOff>
    </xdr:from>
    <xdr:to>
      <xdr:col>8</xdr:col>
      <xdr:colOff>91017</xdr:colOff>
      <xdr:row>2</xdr:row>
      <xdr:rowOff>95250</xdr:rowOff>
    </xdr:to>
    <xdr:pic>
      <xdr:nvPicPr>
        <xdr:cNvPr id="3" name="Picture 9">
          <a:extLst>
            <a:ext uri="{FF2B5EF4-FFF2-40B4-BE49-F238E27FC236}">
              <a16:creationId xmlns:a16="http://schemas.microsoft.com/office/drawing/2014/main" xmlns="" id="{8F2FEE43-8F2A-45EF-9E72-1B8CB1833ABE}"/>
            </a:ext>
          </a:extLst>
        </xdr:cNvPr>
        <xdr:cNvPicPr>
          <a:picLocks noChangeAspect="1"/>
        </xdr:cNvPicPr>
      </xdr:nvPicPr>
      <xdr:blipFill>
        <a:blip xmlns:r="http://schemas.openxmlformats.org/officeDocument/2006/relationships" r:embed="rId2"/>
        <a:stretch>
          <a:fillRect/>
        </a:stretch>
      </xdr:blipFill>
      <xdr:spPr>
        <a:xfrm>
          <a:off x="11531600" y="296334"/>
          <a:ext cx="1778000" cy="5185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1035844</xdr:colOff>
      <xdr:row>2</xdr:row>
      <xdr:rowOff>15874</xdr:rowOff>
    </xdr:to>
    <xdr:pic>
      <xdr:nvPicPr>
        <xdr:cNvPr id="2" name="Imagen 1">
          <a:extLst>
            <a:ext uri="{FF2B5EF4-FFF2-40B4-BE49-F238E27FC236}">
              <a16:creationId xmlns:a16="http://schemas.microsoft.com/office/drawing/2014/main" xmlns="" id="{19939D9E-512A-4511-9BC8-169DC4DCADF7}"/>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940844"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xdr:colOff>
      <xdr:row>0</xdr:row>
      <xdr:rowOff>190500</xdr:rowOff>
    </xdr:from>
    <xdr:to>
      <xdr:col>12</xdr:col>
      <xdr:colOff>1114423</xdr:colOff>
      <xdr:row>1</xdr:row>
      <xdr:rowOff>384572</xdr:rowOff>
    </xdr:to>
    <xdr:pic>
      <xdr:nvPicPr>
        <xdr:cNvPr id="3" name="Picture 9">
          <a:extLst>
            <a:ext uri="{FF2B5EF4-FFF2-40B4-BE49-F238E27FC236}">
              <a16:creationId xmlns:a16="http://schemas.microsoft.com/office/drawing/2014/main" xmlns="" id="{B8C4456A-02B9-427B-9CA0-43B7975A7CA7}"/>
            </a:ext>
          </a:extLst>
        </xdr:cNvPr>
        <xdr:cNvPicPr>
          <a:picLocks noChangeAspect="1"/>
        </xdr:cNvPicPr>
      </xdr:nvPicPr>
      <xdr:blipFill>
        <a:blip xmlns:r="http://schemas.openxmlformats.org/officeDocument/2006/relationships" r:embed="rId2"/>
        <a:stretch>
          <a:fillRect/>
        </a:stretch>
      </xdr:blipFill>
      <xdr:spPr>
        <a:xfrm>
          <a:off x="15406687" y="190500"/>
          <a:ext cx="1114424" cy="408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441960</xdr:colOff>
      <xdr:row>6</xdr:row>
      <xdr:rowOff>243840</xdr:rowOff>
    </xdr:from>
    <xdr:ext cx="1539240" cy="1508760"/>
    <xdr:sp macro="" textlink="">
      <xdr:nvSpPr>
        <xdr:cNvPr id="2" name="CuadroTexto 1">
          <a:extLst>
            <a:ext uri="{FF2B5EF4-FFF2-40B4-BE49-F238E27FC236}">
              <a16:creationId xmlns:a16="http://schemas.microsoft.com/office/drawing/2014/main" xmlns="" id="{5C9B8231-390C-4113-90DF-668EE7E5E4BA}"/>
            </a:ext>
          </a:extLst>
        </xdr:cNvPr>
        <xdr:cNvSpPr txBox="1"/>
      </xdr:nvSpPr>
      <xdr:spPr>
        <a:xfrm>
          <a:off x="14291310" y="5377815"/>
          <a:ext cx="1539240" cy="1508760"/>
        </a:xfrm>
        <a:prstGeom prst="rect">
          <a:avLst/>
        </a:prstGeom>
        <a:solidFill>
          <a:srgbClr val="F2C76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rgbClr val="595959"/>
              </a:solidFill>
              <a:latin typeface="Azo Sans" panose="020B0603030303020204" pitchFamily="34" charset="77"/>
            </a:rPr>
            <a:t>Columnas</a:t>
          </a:r>
          <a:r>
            <a:rPr lang="es-CO" sz="1100" baseline="0">
              <a:solidFill>
                <a:srgbClr val="595959"/>
              </a:solidFill>
              <a:latin typeface="Azo Sans" panose="020B0603030303020204" pitchFamily="34" charset="77"/>
            </a:rPr>
            <a:t> B y D, (No.) enumerar secuencialmente .</a:t>
          </a:r>
        </a:p>
        <a:p>
          <a:r>
            <a:rPr lang="es-CO" sz="1100" baseline="0">
              <a:solidFill>
                <a:srgbClr val="595959"/>
              </a:solidFill>
              <a:latin typeface="Azo Sans" panose="020B0603030303020204" pitchFamily="34" charset="77"/>
            </a:rPr>
            <a:t>Un factor temático puede tener muchos factores específicos, no siempre es una relacion 1 a 1</a:t>
          </a:r>
        </a:p>
        <a:p>
          <a:endParaRPr lang="es-CO" sz="1100" baseline="0">
            <a:solidFill>
              <a:srgbClr val="595959"/>
            </a:solidFill>
            <a:latin typeface="Azo Sans" panose="020B0603030303020204" pitchFamily="34" charset="77"/>
          </a:endParaRPr>
        </a:p>
      </xdr:txBody>
    </xdr:sp>
    <xdr:clientData/>
  </xdr:oneCellAnchor>
  <xdr:twoCellAnchor editAs="oneCell">
    <xdr:from>
      <xdr:col>4</xdr:col>
      <xdr:colOff>2196043</xdr:colOff>
      <xdr:row>0</xdr:row>
      <xdr:rowOff>224895</xdr:rowOff>
    </xdr:from>
    <xdr:to>
      <xdr:col>4</xdr:col>
      <xdr:colOff>3717936</xdr:colOff>
      <xdr:row>0</xdr:row>
      <xdr:rowOff>773535</xdr:rowOff>
    </xdr:to>
    <xdr:pic>
      <xdr:nvPicPr>
        <xdr:cNvPr id="3" name="Picture 9">
          <a:extLst>
            <a:ext uri="{FF2B5EF4-FFF2-40B4-BE49-F238E27FC236}">
              <a16:creationId xmlns:a16="http://schemas.microsoft.com/office/drawing/2014/main" xmlns="" id="{C0281150-F139-426D-89E6-EDD055E3E53F}"/>
            </a:ext>
          </a:extLst>
        </xdr:cNvPr>
        <xdr:cNvPicPr>
          <a:picLocks noChangeAspect="1"/>
        </xdr:cNvPicPr>
      </xdr:nvPicPr>
      <xdr:blipFill>
        <a:blip xmlns:r="http://schemas.openxmlformats.org/officeDocument/2006/relationships" r:embed="rId1"/>
        <a:stretch>
          <a:fillRect/>
        </a:stretch>
      </xdr:blipFill>
      <xdr:spPr>
        <a:xfrm>
          <a:off x="12454468" y="224895"/>
          <a:ext cx="1521893" cy="548640"/>
        </a:xfrm>
        <a:prstGeom prst="rect">
          <a:avLst/>
        </a:prstGeom>
      </xdr:spPr>
    </xdr:pic>
    <xdr:clientData/>
  </xdr:twoCellAnchor>
  <xdr:twoCellAnchor editAs="oneCell">
    <xdr:from>
      <xdr:col>4</xdr:col>
      <xdr:colOff>2196043</xdr:colOff>
      <xdr:row>0</xdr:row>
      <xdr:rowOff>224895</xdr:rowOff>
    </xdr:from>
    <xdr:to>
      <xdr:col>4</xdr:col>
      <xdr:colOff>3717936</xdr:colOff>
      <xdr:row>0</xdr:row>
      <xdr:rowOff>773535</xdr:rowOff>
    </xdr:to>
    <xdr:pic>
      <xdr:nvPicPr>
        <xdr:cNvPr id="4" name="Picture 9">
          <a:extLst>
            <a:ext uri="{FF2B5EF4-FFF2-40B4-BE49-F238E27FC236}">
              <a16:creationId xmlns:a16="http://schemas.microsoft.com/office/drawing/2014/main" xmlns="" id="{5FAB4C2A-D006-4691-B751-AB2CDB503050}"/>
            </a:ext>
          </a:extLst>
        </xdr:cNvPr>
        <xdr:cNvPicPr>
          <a:picLocks noChangeAspect="1"/>
        </xdr:cNvPicPr>
      </xdr:nvPicPr>
      <xdr:blipFill>
        <a:blip xmlns:r="http://schemas.openxmlformats.org/officeDocument/2006/relationships" r:embed="rId1"/>
        <a:stretch>
          <a:fillRect/>
        </a:stretch>
      </xdr:blipFill>
      <xdr:spPr>
        <a:xfrm>
          <a:off x="12454468" y="224895"/>
          <a:ext cx="1521893" cy="548640"/>
        </a:xfrm>
        <a:prstGeom prst="rect">
          <a:avLst/>
        </a:prstGeom>
      </xdr:spPr>
    </xdr:pic>
    <xdr:clientData/>
  </xdr:twoCellAnchor>
  <xdr:twoCellAnchor editAs="oneCell">
    <xdr:from>
      <xdr:col>0</xdr:col>
      <xdr:colOff>107844</xdr:colOff>
      <xdr:row>0</xdr:row>
      <xdr:rowOff>79375</xdr:rowOff>
    </xdr:from>
    <xdr:to>
      <xdr:col>0</xdr:col>
      <xdr:colOff>3032012</xdr:colOff>
      <xdr:row>0</xdr:row>
      <xdr:rowOff>902335</xdr:rowOff>
    </xdr:to>
    <xdr:pic>
      <xdr:nvPicPr>
        <xdr:cNvPr id="5" name="Picture 8">
          <a:extLst>
            <a:ext uri="{FF2B5EF4-FFF2-40B4-BE49-F238E27FC236}">
              <a16:creationId xmlns:a16="http://schemas.microsoft.com/office/drawing/2014/main" xmlns="" id="{79BC1744-3339-4BA5-8243-71600E5A6DF7}"/>
            </a:ext>
          </a:extLst>
        </xdr:cNvPr>
        <xdr:cNvPicPr>
          <a:picLocks noChangeAspect="1"/>
        </xdr:cNvPicPr>
      </xdr:nvPicPr>
      <xdr:blipFill>
        <a:blip xmlns:r="http://schemas.openxmlformats.org/officeDocument/2006/relationships" r:embed="rId2"/>
        <a:stretch>
          <a:fillRect/>
        </a:stretch>
      </xdr:blipFill>
      <xdr:spPr>
        <a:xfrm>
          <a:off x="107844" y="79375"/>
          <a:ext cx="2924168" cy="822960"/>
        </a:xfrm>
        <a:prstGeom prst="rect">
          <a:avLst/>
        </a:prstGeom>
      </xdr:spPr>
    </xdr:pic>
    <xdr:clientData/>
  </xdr:twoCellAnchor>
  <xdr:twoCellAnchor editAs="oneCell">
    <xdr:from>
      <xdr:col>4</xdr:col>
      <xdr:colOff>2196043</xdr:colOff>
      <xdr:row>0</xdr:row>
      <xdr:rowOff>224895</xdr:rowOff>
    </xdr:from>
    <xdr:to>
      <xdr:col>4</xdr:col>
      <xdr:colOff>3717936</xdr:colOff>
      <xdr:row>0</xdr:row>
      <xdr:rowOff>773535</xdr:rowOff>
    </xdr:to>
    <xdr:pic>
      <xdr:nvPicPr>
        <xdr:cNvPr id="6" name="Picture 9">
          <a:extLst>
            <a:ext uri="{FF2B5EF4-FFF2-40B4-BE49-F238E27FC236}">
              <a16:creationId xmlns:a16="http://schemas.microsoft.com/office/drawing/2014/main" xmlns="" id="{CAD61E9A-27BC-4E82-96B0-4538B8A4B3F8}"/>
            </a:ext>
          </a:extLst>
        </xdr:cNvPr>
        <xdr:cNvPicPr>
          <a:picLocks noChangeAspect="1"/>
        </xdr:cNvPicPr>
      </xdr:nvPicPr>
      <xdr:blipFill>
        <a:blip xmlns:r="http://schemas.openxmlformats.org/officeDocument/2006/relationships" r:embed="rId1"/>
        <a:stretch>
          <a:fillRect/>
        </a:stretch>
      </xdr:blipFill>
      <xdr:spPr>
        <a:xfrm>
          <a:off x="12454468" y="224895"/>
          <a:ext cx="1521893"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107156</xdr:colOff>
      <xdr:row>0</xdr:row>
      <xdr:rowOff>59531</xdr:rowOff>
    </xdr:from>
    <xdr:to>
      <xdr:col>0</xdr:col>
      <xdr:colOff>3005924</xdr:colOff>
      <xdr:row>1</xdr:row>
      <xdr:rowOff>148272</xdr:rowOff>
    </xdr:to>
    <xdr:pic>
      <xdr:nvPicPr>
        <xdr:cNvPr id="2" name="Picture 9">
          <a:extLst>
            <a:ext uri="{FF2B5EF4-FFF2-40B4-BE49-F238E27FC236}">
              <a16:creationId xmlns:a16="http://schemas.microsoft.com/office/drawing/2014/main" xmlns="" id="{BBF75B8F-1773-4F92-B960-9205E597B5D2}"/>
            </a:ext>
          </a:extLst>
        </xdr:cNvPr>
        <xdr:cNvPicPr>
          <a:picLocks noChangeAspect="1"/>
        </xdr:cNvPicPr>
      </xdr:nvPicPr>
      <xdr:blipFill>
        <a:blip xmlns:r="http://schemas.openxmlformats.org/officeDocument/2006/relationships" r:embed="rId1"/>
        <a:stretch>
          <a:fillRect/>
        </a:stretch>
      </xdr:blipFill>
      <xdr:spPr>
        <a:xfrm>
          <a:off x="107156" y="59531"/>
          <a:ext cx="2898768" cy="838835"/>
        </a:xfrm>
        <a:prstGeom prst="rect">
          <a:avLst/>
        </a:prstGeom>
      </xdr:spPr>
    </xdr:pic>
    <xdr:clientData/>
  </xdr:twoCellAnchor>
  <xdr:twoCellAnchor editAs="oneCell">
    <xdr:from>
      <xdr:col>4</xdr:col>
      <xdr:colOff>714376</xdr:colOff>
      <xdr:row>0</xdr:row>
      <xdr:rowOff>166687</xdr:rowOff>
    </xdr:from>
    <xdr:to>
      <xdr:col>5</xdr:col>
      <xdr:colOff>1277101</xdr:colOff>
      <xdr:row>0</xdr:row>
      <xdr:rowOff>712152</xdr:rowOff>
    </xdr:to>
    <xdr:pic>
      <xdr:nvPicPr>
        <xdr:cNvPr id="3" name="Picture 10">
          <a:extLst>
            <a:ext uri="{FF2B5EF4-FFF2-40B4-BE49-F238E27FC236}">
              <a16:creationId xmlns:a16="http://schemas.microsoft.com/office/drawing/2014/main" xmlns="" id="{FADF824F-D8DF-4960-AD7B-19258D1115EA}"/>
            </a:ext>
          </a:extLst>
        </xdr:cNvPr>
        <xdr:cNvPicPr>
          <a:picLocks noChangeAspect="1"/>
        </xdr:cNvPicPr>
      </xdr:nvPicPr>
      <xdr:blipFill>
        <a:blip xmlns:r="http://schemas.openxmlformats.org/officeDocument/2006/relationships" r:embed="rId2"/>
        <a:stretch>
          <a:fillRect/>
        </a:stretch>
      </xdr:blipFill>
      <xdr:spPr>
        <a:xfrm>
          <a:off x="9525001" y="166687"/>
          <a:ext cx="1729538" cy="545465"/>
        </a:xfrm>
        <a:prstGeom prst="rect">
          <a:avLst/>
        </a:prstGeom>
      </xdr:spPr>
    </xdr:pic>
    <xdr:clientData/>
  </xdr:twoCellAnchor>
  <xdr:oneCellAnchor>
    <xdr:from>
      <xdr:col>8</xdr:col>
      <xdr:colOff>35719</xdr:colOff>
      <xdr:row>0</xdr:row>
      <xdr:rowOff>47625</xdr:rowOff>
    </xdr:from>
    <xdr:ext cx="2156460" cy="5844540"/>
    <xdr:sp macro="" textlink="">
      <xdr:nvSpPr>
        <xdr:cNvPr id="4" name="CuadroTexto 3">
          <a:extLst>
            <a:ext uri="{FF2B5EF4-FFF2-40B4-BE49-F238E27FC236}">
              <a16:creationId xmlns:a16="http://schemas.microsoft.com/office/drawing/2014/main" xmlns="" id="{D06C71F7-8589-4173-A007-49AD44AC6D2A}"/>
            </a:ext>
          </a:extLst>
        </xdr:cNvPr>
        <xdr:cNvSpPr txBox="1"/>
      </xdr:nvSpPr>
      <xdr:spPr>
        <a:xfrm>
          <a:off x="11275219" y="4762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7991</xdr:colOff>
      <xdr:row>0</xdr:row>
      <xdr:rowOff>0</xdr:rowOff>
    </xdr:from>
    <xdr:to>
      <xdr:col>1</xdr:col>
      <xdr:colOff>1569486</xdr:colOff>
      <xdr:row>3</xdr:row>
      <xdr:rowOff>19050</xdr:rowOff>
    </xdr:to>
    <xdr:pic>
      <xdr:nvPicPr>
        <xdr:cNvPr id="2" name="Imagen 1">
          <a:extLst>
            <a:ext uri="{FF2B5EF4-FFF2-40B4-BE49-F238E27FC236}">
              <a16:creationId xmlns:a16="http://schemas.microsoft.com/office/drawing/2014/main" xmlns="" id="{39B6A7FE-EE3D-4DF6-9025-6B7C9972E6E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91" y="0"/>
          <a:ext cx="189487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2</xdr:row>
      <xdr:rowOff>238124</xdr:rowOff>
    </xdr:to>
    <xdr:pic>
      <xdr:nvPicPr>
        <xdr:cNvPr id="2" name="Imagen 1">
          <a:extLst>
            <a:ext uri="{FF2B5EF4-FFF2-40B4-BE49-F238E27FC236}">
              <a16:creationId xmlns:a16="http://schemas.microsoft.com/office/drawing/2014/main" xmlns="" id="{B92F3EB5-83A4-4A0C-9398-0C426D7D9602}"/>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774674" cy="785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35012</xdr:colOff>
      <xdr:row>0</xdr:row>
      <xdr:rowOff>81642</xdr:rowOff>
    </xdr:from>
    <xdr:to>
      <xdr:col>2</xdr:col>
      <xdr:colOff>190500</xdr:colOff>
      <xdr:row>2</xdr:row>
      <xdr:rowOff>229783</xdr:rowOff>
    </xdr:to>
    <xdr:pic>
      <xdr:nvPicPr>
        <xdr:cNvPr id="4" name="Imagen 3">
          <a:extLst>
            <a:ext uri="{FF2B5EF4-FFF2-40B4-BE49-F238E27FC236}">
              <a16:creationId xmlns:a16="http://schemas.microsoft.com/office/drawing/2014/main" xmlns="" id="{1A43B214-DB36-4342-9437-F749A58979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12" y="81642"/>
          <a:ext cx="3094631" cy="84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476249</xdr:colOff>
      <xdr:row>2</xdr:row>
      <xdr:rowOff>15874</xdr:rowOff>
    </xdr:to>
    <xdr:pic>
      <xdr:nvPicPr>
        <xdr:cNvPr id="3" name="Imagen 2">
          <a:extLst>
            <a:ext uri="{FF2B5EF4-FFF2-40B4-BE49-F238E27FC236}">
              <a16:creationId xmlns:a16="http://schemas.microsoft.com/office/drawing/2014/main" xmlns="" id="{1425B986-0AE6-4A22-A7DC-3FB25E018B4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786062"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833438</xdr:colOff>
      <xdr:row>0</xdr:row>
      <xdr:rowOff>190500</xdr:rowOff>
    </xdr:from>
    <xdr:to>
      <xdr:col>12</xdr:col>
      <xdr:colOff>983456</xdr:colOff>
      <xdr:row>1</xdr:row>
      <xdr:rowOff>384572</xdr:rowOff>
    </xdr:to>
    <xdr:pic>
      <xdr:nvPicPr>
        <xdr:cNvPr id="4" name="Picture 9">
          <a:extLst>
            <a:ext uri="{FF2B5EF4-FFF2-40B4-BE49-F238E27FC236}">
              <a16:creationId xmlns:a16="http://schemas.microsoft.com/office/drawing/2014/main" xmlns="" id="{73653645-20E7-49A6-8155-5794ED2BDBE6}"/>
            </a:ext>
          </a:extLst>
        </xdr:cNvPr>
        <xdr:cNvPicPr>
          <a:picLocks noChangeAspect="1"/>
        </xdr:cNvPicPr>
      </xdr:nvPicPr>
      <xdr:blipFill>
        <a:blip xmlns:r="http://schemas.openxmlformats.org/officeDocument/2006/relationships" r:embed="rId2"/>
        <a:stretch>
          <a:fillRect/>
        </a:stretch>
      </xdr:blipFill>
      <xdr:spPr>
        <a:xfrm>
          <a:off x="15025688" y="190500"/>
          <a:ext cx="1114424" cy="4083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821530</xdr:colOff>
      <xdr:row>2</xdr:row>
      <xdr:rowOff>15874</xdr:rowOff>
    </xdr:to>
    <xdr:pic>
      <xdr:nvPicPr>
        <xdr:cNvPr id="2" name="Imagen 1">
          <a:extLst>
            <a:ext uri="{FF2B5EF4-FFF2-40B4-BE49-F238E27FC236}">
              <a16:creationId xmlns:a16="http://schemas.microsoft.com/office/drawing/2014/main" xmlns="" id="{0D395AEE-555F-4604-9528-8413E20BEB9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72653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881062</xdr:colOff>
      <xdr:row>0</xdr:row>
      <xdr:rowOff>130968</xdr:rowOff>
    </xdr:from>
    <xdr:to>
      <xdr:col>12</xdr:col>
      <xdr:colOff>1031080</xdr:colOff>
      <xdr:row>1</xdr:row>
      <xdr:rowOff>325040</xdr:rowOff>
    </xdr:to>
    <xdr:pic>
      <xdr:nvPicPr>
        <xdr:cNvPr id="3" name="Picture 9">
          <a:extLst>
            <a:ext uri="{FF2B5EF4-FFF2-40B4-BE49-F238E27FC236}">
              <a16:creationId xmlns:a16="http://schemas.microsoft.com/office/drawing/2014/main" xmlns="" id="{227F5CE3-64BD-4828-8106-3F66DBD55D27}"/>
            </a:ext>
          </a:extLst>
        </xdr:cNvPr>
        <xdr:cNvPicPr>
          <a:picLocks noChangeAspect="1"/>
        </xdr:cNvPicPr>
      </xdr:nvPicPr>
      <xdr:blipFill>
        <a:blip xmlns:r="http://schemas.openxmlformats.org/officeDocument/2006/relationships" r:embed="rId2"/>
        <a:stretch>
          <a:fillRect/>
        </a:stretch>
      </xdr:blipFill>
      <xdr:spPr>
        <a:xfrm>
          <a:off x="15061406" y="130968"/>
          <a:ext cx="1114424" cy="4083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1035844</xdr:colOff>
      <xdr:row>2</xdr:row>
      <xdr:rowOff>15874</xdr:rowOff>
    </xdr:to>
    <xdr:pic>
      <xdr:nvPicPr>
        <xdr:cNvPr id="2" name="Imagen 1">
          <a:extLst>
            <a:ext uri="{FF2B5EF4-FFF2-40B4-BE49-F238E27FC236}">
              <a16:creationId xmlns:a16="http://schemas.microsoft.com/office/drawing/2014/main" xmlns="" id="{60F59AF5-A3DB-4164-99F2-7BBAE03E8CA4}"/>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940844"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142876</xdr:colOff>
      <xdr:row>0</xdr:row>
      <xdr:rowOff>202406</xdr:rowOff>
    </xdr:from>
    <xdr:to>
      <xdr:col>12</xdr:col>
      <xdr:colOff>1257300</xdr:colOff>
      <xdr:row>1</xdr:row>
      <xdr:rowOff>396478</xdr:rowOff>
    </xdr:to>
    <xdr:pic>
      <xdr:nvPicPr>
        <xdr:cNvPr id="3" name="Picture 9">
          <a:extLst>
            <a:ext uri="{FF2B5EF4-FFF2-40B4-BE49-F238E27FC236}">
              <a16:creationId xmlns:a16="http://schemas.microsoft.com/office/drawing/2014/main" xmlns="" id="{F0AAFA35-2688-4587-9DE4-92B0C6DFB653}"/>
            </a:ext>
          </a:extLst>
        </xdr:cNvPr>
        <xdr:cNvPicPr>
          <a:picLocks noChangeAspect="1"/>
        </xdr:cNvPicPr>
      </xdr:nvPicPr>
      <xdr:blipFill>
        <a:blip xmlns:r="http://schemas.openxmlformats.org/officeDocument/2006/relationships" r:embed="rId2"/>
        <a:stretch>
          <a:fillRect/>
        </a:stretch>
      </xdr:blipFill>
      <xdr:spPr>
        <a:xfrm>
          <a:off x="15335251" y="202406"/>
          <a:ext cx="1114424" cy="408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Usuario/Documents/ARCHIVOS%20COMPUTADOR%20SANDRA/CALIDAD/PLAN%20DE%20ACCI&#211;N%20Y%20RIESGOS%20PALOQUEMAO/Documentos%20finales/Formato%20Riesgos%20Despachos%20Judiciales%20Certificado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PORTE/Downloads/PLAN%20DE%20ACCION%20INFRAESTRUCTURA%202023%20SEGUIMIENTO%20TERCER%20TRIMESTRE%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OPORTE/Downloads/Plan%20de%20Acci&#243;n%20Unidad%20Inform&#225;tica%202023_3er%20trimestr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 val="8- Políticas de Administración "/>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 val="8- Políticas de Administració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CONSOLIDACION"/>
      <sheetName val="INFO_ANÁLISIS DE CONTEXTO"/>
      <sheetName val="INFO_ESTRATEGIAS"/>
      <sheetName val="PLAN DE ACCION"/>
      <sheetName val="GESTION"/>
      <sheetName val="GESTION_SEG_1_TRIM (2)"/>
      <sheetName val="GESTION_SEG_2_TRIM (2)"/>
      <sheetName val="GESTION_SEG_3_TRIM"/>
      <sheetName val="INVERSION_SEG_3_TRIM"/>
      <sheetName val="INVERSION_SEG_1_TRIM"/>
      <sheetName val="JURISDICCIO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CONSOLIDACION"/>
      <sheetName val="INFO_ANÁLISIS DE CONTEXTO"/>
      <sheetName val="INFO_ESTRATEGIAS"/>
      <sheetName val="PLAN DE ACCION"/>
      <sheetName val="GESTION"/>
      <sheetName val="GESTION_SEG_3_TRIM"/>
      <sheetName val="GESTION_SEG_2_TRIM"/>
      <sheetName val="GESTION_SEG_1_TRIM"/>
      <sheetName val="INVERSION"/>
      <sheetName val="INVERSION_SEG_3_TRIM"/>
      <sheetName val="INVERSION_SEG_2_TRIM"/>
      <sheetName val="INVERSION_SEG_1_TRIM"/>
      <sheetName val="JURISDIC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33"/>
  <sheetViews>
    <sheetView showGridLines="0" zoomScale="90" zoomScaleNormal="90" workbookViewId="0">
      <selection activeCell="A10" sqref="A10"/>
    </sheetView>
  </sheetViews>
  <sheetFormatPr baseColWidth="10" defaultColWidth="11.42578125" defaultRowHeight="15"/>
  <cols>
    <col min="1" max="1" width="23.42578125" style="34" customWidth="1"/>
    <col min="2" max="2" width="14.140625" style="34" customWidth="1"/>
    <col min="3" max="3" width="15.85546875" style="39" customWidth="1"/>
    <col min="4" max="4" width="12.42578125" style="34" customWidth="1"/>
    <col min="5" max="7" width="40" style="34" customWidth="1"/>
    <col min="8" max="8" width="12.42578125" style="34" customWidth="1"/>
    <col min="9" max="9" width="4.42578125" style="34" customWidth="1"/>
    <col min="10" max="10" width="2.5703125" style="34" customWidth="1"/>
    <col min="11" max="21" width="11.42578125" style="257"/>
    <col min="22" max="16384" width="11.42578125" style="40"/>
  </cols>
  <sheetData>
    <row r="1" spans="1:21" ht="42" customHeight="1">
      <c r="A1"/>
      <c r="B1" s="33"/>
      <c r="C1" s="270"/>
      <c r="D1" s="270"/>
      <c r="E1" s="270"/>
      <c r="F1" s="270"/>
      <c r="G1"/>
      <c r="H1"/>
      <c r="I1"/>
      <c r="J1"/>
    </row>
    <row r="2" spans="1:21">
      <c r="A2"/>
      <c r="B2"/>
      <c r="C2" s="270"/>
      <c r="D2" s="270"/>
      <c r="E2" s="270"/>
      <c r="F2" s="270"/>
      <c r="G2"/>
      <c r="H2"/>
      <c r="I2"/>
      <c r="J2"/>
    </row>
    <row r="3" spans="1:21" ht="9.75" customHeight="1">
      <c r="A3"/>
      <c r="B3"/>
      <c r="C3" s="4"/>
      <c r="D3"/>
      <c r="E3"/>
      <c r="F3"/>
      <c r="G3"/>
      <c r="H3"/>
      <c r="I3"/>
      <c r="J3"/>
    </row>
    <row r="4" spans="1:21" ht="9.75" customHeight="1">
      <c r="A4"/>
      <c r="B4"/>
      <c r="C4" s="4"/>
      <c r="D4" s="8"/>
      <c r="E4" s="8"/>
      <c r="F4" s="8"/>
      <c r="G4" s="8"/>
      <c r="H4" s="8"/>
      <c r="I4"/>
      <c r="J4"/>
    </row>
    <row r="5" spans="1:21" ht="28.5">
      <c r="A5" s="271" t="s">
        <v>0</v>
      </c>
      <c r="B5" s="271"/>
      <c r="C5" s="271"/>
      <c r="D5" s="271"/>
      <c r="E5" s="271"/>
      <c r="F5" s="271"/>
      <c r="G5" s="271"/>
      <c r="H5" s="271"/>
      <c r="I5" s="271"/>
      <c r="J5"/>
    </row>
    <row r="6" spans="1:21">
      <c r="A6"/>
      <c r="B6"/>
      <c r="C6" s="4"/>
      <c r="D6"/>
      <c r="E6"/>
      <c r="F6"/>
      <c r="G6"/>
      <c r="H6"/>
      <c r="I6"/>
      <c r="J6"/>
    </row>
    <row r="7" spans="1:21" s="41" customFormat="1" ht="40.5" customHeight="1">
      <c r="A7" s="272" t="s">
        <v>1</v>
      </c>
      <c r="B7" s="272"/>
      <c r="C7" s="272"/>
      <c r="D7" s="273" t="s">
        <v>2</v>
      </c>
      <c r="E7" s="274"/>
      <c r="F7" s="274"/>
      <c r="G7" s="274"/>
      <c r="H7" s="274"/>
      <c r="I7" s="274"/>
      <c r="J7" s="5"/>
      <c r="K7" s="258"/>
      <c r="L7" s="258"/>
      <c r="M7" s="258"/>
      <c r="N7" s="258"/>
      <c r="O7" s="258"/>
      <c r="P7" s="258"/>
      <c r="Q7" s="258"/>
      <c r="R7" s="258"/>
      <c r="S7" s="258"/>
      <c r="T7" s="258"/>
      <c r="U7" s="258"/>
    </row>
    <row r="8" spans="1:21" s="41" customFormat="1" ht="16.899999999999999" customHeight="1">
      <c r="A8" s="35"/>
      <c r="B8" s="36"/>
      <c r="C8" s="36"/>
      <c r="D8" s="7"/>
      <c r="E8" s="6"/>
      <c r="F8" s="5"/>
      <c r="G8" s="5"/>
      <c r="H8" s="5"/>
      <c r="I8" s="5"/>
      <c r="J8" s="5"/>
      <c r="K8" s="258"/>
      <c r="L8" s="258"/>
      <c r="M8" s="258"/>
      <c r="N8" s="258"/>
      <c r="O8" s="258"/>
      <c r="P8" s="258"/>
      <c r="Q8" s="258"/>
      <c r="R8" s="258"/>
      <c r="S8" s="258"/>
      <c r="T8" s="258"/>
      <c r="U8" s="258"/>
    </row>
    <row r="9" spans="1:21" s="41" customFormat="1" ht="56.25" customHeight="1">
      <c r="A9" s="272" t="s">
        <v>3</v>
      </c>
      <c r="B9" s="272"/>
      <c r="C9" s="272"/>
      <c r="D9" s="32" t="s">
        <v>4</v>
      </c>
      <c r="E9" s="273" t="s">
        <v>5</v>
      </c>
      <c r="F9" s="273"/>
      <c r="G9" s="273"/>
      <c r="H9" s="273"/>
      <c r="I9" s="273"/>
      <c r="J9" s="5"/>
      <c r="K9" s="258"/>
      <c r="L9" s="258"/>
      <c r="M9" s="258"/>
      <c r="N9" s="258"/>
      <c r="O9" s="258"/>
      <c r="P9" s="258"/>
      <c r="Q9" s="258"/>
      <c r="R9" s="258"/>
      <c r="S9" s="258"/>
      <c r="T9" s="258"/>
      <c r="U9" s="258"/>
    </row>
    <row r="10" spans="1:21" ht="19.5" customHeight="1">
      <c r="A10" s="37"/>
      <c r="B10" s="37"/>
      <c r="C10" s="38"/>
      <c r="D10"/>
      <c r="E10"/>
      <c r="F10"/>
      <c r="G10"/>
      <c r="H10"/>
      <c r="I10"/>
      <c r="J10"/>
    </row>
    <row r="11" spans="1:21" ht="40.5" customHeight="1">
      <c r="A11" s="272" t="s">
        <v>6</v>
      </c>
      <c r="B11" s="272"/>
      <c r="C11" s="272"/>
      <c r="D11" s="276" t="s">
        <v>7</v>
      </c>
      <c r="E11" s="276"/>
      <c r="F11" s="276"/>
      <c r="G11" s="276"/>
      <c r="H11" s="276"/>
      <c r="I11" s="276"/>
      <c r="J11"/>
    </row>
    <row r="12" spans="1:21" s="41" customFormat="1" ht="40.5" customHeight="1">
      <c r="A12" s="272" t="s">
        <v>8</v>
      </c>
      <c r="B12" s="272"/>
      <c r="C12" s="272"/>
      <c r="D12" s="273"/>
      <c r="E12" s="273"/>
      <c r="F12" s="273"/>
      <c r="G12" s="273"/>
      <c r="H12" s="273"/>
      <c r="I12" s="273"/>
      <c r="J12" s="5"/>
      <c r="K12" s="258"/>
      <c r="L12" s="258"/>
      <c r="M12" s="258"/>
      <c r="N12" s="258"/>
      <c r="O12" s="258"/>
      <c r="P12" s="258"/>
      <c r="Q12" s="258"/>
      <c r="R12" s="258"/>
      <c r="S12" s="258"/>
      <c r="T12" s="258"/>
      <c r="U12" s="258"/>
    </row>
    <row r="13" spans="1:21" s="41" customFormat="1" ht="40.5" customHeight="1">
      <c r="A13" s="272" t="s">
        <v>9</v>
      </c>
      <c r="B13" s="272"/>
      <c r="C13" s="272"/>
      <c r="D13" s="273"/>
      <c r="E13" s="273"/>
      <c r="F13" s="273"/>
      <c r="G13" s="273"/>
      <c r="H13" s="273"/>
      <c r="I13" s="273"/>
      <c r="J13" s="5"/>
      <c r="K13" s="258"/>
      <c r="L13" s="258"/>
      <c r="M13" s="258"/>
      <c r="N13" s="258"/>
      <c r="O13" s="258"/>
      <c r="P13" s="258"/>
      <c r="Q13" s="258"/>
      <c r="R13" s="258"/>
      <c r="S13" s="258"/>
      <c r="T13" s="258"/>
      <c r="U13" s="258"/>
    </row>
    <row r="14" spans="1:21" s="41" customFormat="1" ht="40.5" customHeight="1">
      <c r="A14" s="272" t="s">
        <v>10</v>
      </c>
      <c r="B14" s="272"/>
      <c r="C14" s="272"/>
      <c r="D14" s="273"/>
      <c r="E14" s="273"/>
      <c r="F14" s="273"/>
      <c r="G14" s="273"/>
      <c r="H14" s="273"/>
      <c r="I14" s="273"/>
      <c r="J14" s="5"/>
      <c r="K14" s="258"/>
      <c r="L14" s="258"/>
      <c r="M14" s="258"/>
      <c r="N14" s="258"/>
      <c r="O14" s="258"/>
      <c r="P14" s="258"/>
      <c r="Q14" s="258"/>
      <c r="R14" s="258"/>
      <c r="S14" s="258"/>
      <c r="T14" s="258"/>
      <c r="U14" s="258"/>
    </row>
    <row r="15" spans="1:21">
      <c r="A15" s="37"/>
      <c r="B15" s="37"/>
      <c r="C15" s="38"/>
      <c r="D15"/>
      <c r="E15"/>
      <c r="F15"/>
      <c r="G15"/>
      <c r="H15"/>
      <c r="I15"/>
      <c r="J15"/>
    </row>
    <row r="16" spans="1:21" s="41" customFormat="1" ht="22.5" customHeight="1">
      <c r="A16" s="272" t="s">
        <v>11</v>
      </c>
      <c r="B16" s="272"/>
      <c r="C16" s="272"/>
      <c r="D16" s="275"/>
      <c r="E16" s="275"/>
      <c r="F16" s="275"/>
      <c r="G16" s="275"/>
      <c r="H16" s="275"/>
      <c r="I16" s="275"/>
      <c r="J16" s="5"/>
      <c r="K16" s="258"/>
      <c r="L16" s="258"/>
      <c r="M16" s="258"/>
      <c r="N16" s="258"/>
      <c r="O16" s="258"/>
      <c r="P16" s="258"/>
      <c r="Q16" s="258"/>
      <c r="R16" s="258"/>
      <c r="S16" s="258"/>
      <c r="T16" s="258"/>
      <c r="U16" s="258"/>
    </row>
    <row r="17" spans="1:10" ht="15" customHeight="1">
      <c r="A17"/>
      <c r="B17"/>
      <c r="C17" s="4"/>
      <c r="D17"/>
      <c r="E17"/>
      <c r="F17"/>
      <c r="G17"/>
      <c r="H17"/>
      <c r="I17"/>
      <c r="J17"/>
    </row>
    <row r="18" spans="1:10">
      <c r="A18"/>
      <c r="B18"/>
      <c r="C18" s="4"/>
      <c r="D18"/>
      <c r="E18"/>
      <c r="F18"/>
      <c r="G18"/>
      <c r="H18"/>
      <c r="I18"/>
      <c r="J18"/>
    </row>
    <row r="19" spans="1:10" ht="15.75" thickBot="1">
      <c r="A19"/>
      <c r="B19"/>
      <c r="C19" s="4"/>
      <c r="D19"/>
      <c r="E19"/>
      <c r="F19"/>
      <c r="G19"/>
      <c r="H19"/>
      <c r="I19"/>
      <c r="J19"/>
    </row>
    <row r="20" spans="1:10">
      <c r="A20"/>
      <c r="B20"/>
      <c r="C20" s="4"/>
      <c r="D20" s="259" t="s">
        <v>12</v>
      </c>
      <c r="E20" s="260" t="s">
        <v>13</v>
      </c>
      <c r="F20" s="260" t="s">
        <v>14</v>
      </c>
      <c r="G20" s="260" t="s">
        <v>15</v>
      </c>
      <c r="H20"/>
      <c r="I20"/>
      <c r="J20"/>
    </row>
    <row r="21" spans="1:10" ht="15.75" thickBot="1">
      <c r="A21"/>
      <c r="B21"/>
      <c r="C21" s="4"/>
      <c r="D21" s="261" t="s">
        <v>16</v>
      </c>
      <c r="E21" s="262" t="s">
        <v>17</v>
      </c>
      <c r="F21" s="262" t="s">
        <v>18</v>
      </c>
      <c r="G21" s="262" t="s">
        <v>19</v>
      </c>
      <c r="H21"/>
      <c r="I21"/>
      <c r="J21"/>
    </row>
    <row r="22" spans="1:10">
      <c r="A22"/>
      <c r="B22"/>
      <c r="C22" s="4"/>
      <c r="D22" s="263" t="s">
        <v>20</v>
      </c>
      <c r="E22" s="264" t="s">
        <v>11</v>
      </c>
      <c r="F22" s="264" t="s">
        <v>11</v>
      </c>
      <c r="G22" s="264" t="s">
        <v>11</v>
      </c>
      <c r="H22"/>
      <c r="I22"/>
      <c r="J22"/>
    </row>
    <row r="23" spans="1:10" ht="15.75" thickBot="1">
      <c r="A23"/>
      <c r="B23"/>
      <c r="C23" s="4"/>
      <c r="D23" s="261">
        <v>1</v>
      </c>
      <c r="E23" s="265">
        <v>45243</v>
      </c>
      <c r="F23" s="265">
        <v>45272</v>
      </c>
      <c r="G23" s="265">
        <v>45273</v>
      </c>
      <c r="H23"/>
      <c r="I23"/>
      <c r="J23"/>
    </row>
    <row r="24" spans="1:10">
      <c r="A24"/>
      <c r="B24"/>
      <c r="C24" s="4"/>
      <c r="D24"/>
      <c r="E24"/>
      <c r="F24"/>
      <c r="G24"/>
      <c r="H24"/>
      <c r="I24"/>
      <c r="J24"/>
    </row>
    <row r="25" spans="1:10">
      <c r="A25"/>
      <c r="B25"/>
      <c r="C25" s="4"/>
      <c r="D25"/>
      <c r="E25"/>
      <c r="F25"/>
      <c r="G25"/>
      <c r="H25"/>
      <c r="I25"/>
      <c r="J25"/>
    </row>
    <row r="26" spans="1:10">
      <c r="A26"/>
      <c r="B26"/>
      <c r="C26" s="4"/>
      <c r="D26"/>
      <c r="E26"/>
      <c r="F26"/>
      <c r="G26"/>
      <c r="H26"/>
      <c r="I26"/>
      <c r="J26"/>
    </row>
    <row r="27" spans="1:10">
      <c r="A27"/>
      <c r="B27"/>
      <c r="C27" s="4"/>
      <c r="D27"/>
      <c r="E27"/>
      <c r="F27"/>
      <c r="G27"/>
      <c r="H27"/>
      <c r="I27"/>
      <c r="J27"/>
    </row>
    <row r="28" spans="1:10">
      <c r="A28"/>
      <c r="B28"/>
      <c r="C28" s="4"/>
      <c r="D28"/>
      <c r="E28"/>
      <c r="F28"/>
      <c r="G28"/>
      <c r="H28"/>
      <c r="I28"/>
      <c r="J28"/>
    </row>
    <row r="29" spans="1:10">
      <c r="A29"/>
      <c r="B29"/>
      <c r="C29" s="4"/>
      <c r="D29"/>
      <c r="E29"/>
      <c r="F29"/>
      <c r="G29"/>
      <c r="H29"/>
      <c r="I29"/>
      <c r="J29"/>
    </row>
    <row r="30" spans="1:10">
      <c r="A30"/>
      <c r="B30"/>
      <c r="C30" s="4"/>
      <c r="D30"/>
      <c r="E30"/>
      <c r="F30"/>
      <c r="G30"/>
      <c r="H30"/>
      <c r="I30"/>
      <c r="J30"/>
    </row>
    <row r="31" spans="1:10">
      <c r="A31"/>
      <c r="B31"/>
      <c r="C31" s="4"/>
      <c r="D31"/>
      <c r="E31"/>
      <c r="F31"/>
      <c r="G31"/>
      <c r="H31"/>
      <c r="I31"/>
      <c r="J31"/>
    </row>
    <row r="32" spans="1:10">
      <c r="A32"/>
      <c r="B32"/>
      <c r="C32" s="4"/>
      <c r="D32"/>
      <c r="E32"/>
      <c r="F32"/>
      <c r="G32"/>
      <c r="H32"/>
      <c r="I32"/>
      <c r="J32"/>
    </row>
    <row r="33" spans="1:10">
      <c r="A33"/>
      <c r="B33"/>
      <c r="C33" s="4"/>
      <c r="D33"/>
      <c r="E33"/>
      <c r="F33"/>
      <c r="G33"/>
      <c r="H33"/>
      <c r="I33"/>
      <c r="J33"/>
    </row>
  </sheetData>
  <mergeCells count="16">
    <mergeCell ref="A14:C14"/>
    <mergeCell ref="D14:I14"/>
    <mergeCell ref="A16:C16"/>
    <mergeCell ref="D16:I16"/>
    <mergeCell ref="A11:C11"/>
    <mergeCell ref="D11:I11"/>
    <mergeCell ref="A12:C12"/>
    <mergeCell ref="D12:I12"/>
    <mergeCell ref="A13:C13"/>
    <mergeCell ref="D13:I13"/>
    <mergeCell ref="C1:F2"/>
    <mergeCell ref="A5:I5"/>
    <mergeCell ref="A7:C7"/>
    <mergeCell ref="D7:I7"/>
    <mergeCell ref="A9:C9"/>
    <mergeCell ref="E9:I9"/>
  </mergeCells>
  <dataValidations count="2">
    <dataValidation type="list" allowBlank="1" showInputMessage="1" showErrorMessage="1" sqref="D9">
      <formula1>"Estrategicos, Misionales, Apoyo, Evaluacion y Mejora"</formula1>
    </dataValidation>
    <dataValidation allowBlank="1" showInputMessage="1" showErrorMessage="1" prompt="Proponer y escribir en una frase la estrategia para gestionar la debilidad, la oportunidad, la amenaza o la fortaleza.Usar verbo de acción en infinitivo._x000a_" sqref="G1"/>
  </dataValidations>
  <printOptions horizontalCentered="1"/>
  <pageMargins left="0.70866141732283472" right="0.70866141732283472" top="0.74803149606299213" bottom="0.74803149606299213" header="0.31496062992125984" footer="0.31496062992125984"/>
  <pageSetup scale="8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S43"/>
  <sheetViews>
    <sheetView showGridLines="0" zoomScale="70" zoomScaleNormal="70" workbookViewId="0">
      <selection activeCell="B1" sqref="B1"/>
    </sheetView>
  </sheetViews>
  <sheetFormatPr baseColWidth="10" defaultColWidth="11.42578125" defaultRowHeight="15"/>
  <cols>
    <col min="1" max="1" width="3.7109375" style="1" customWidth="1"/>
    <col min="2" max="2" width="6.7109375" style="1" customWidth="1"/>
    <col min="3" max="3" width="11.42578125" style="1" customWidth="1"/>
    <col min="4" max="4" width="29.7109375" style="1" customWidth="1"/>
    <col min="5" max="9" width="25.28515625" style="1" customWidth="1"/>
    <col min="10" max="11" width="11.42578125" style="1"/>
    <col min="12" max="12" width="4.5703125" style="1" customWidth="1"/>
    <col min="13" max="13" width="2.42578125" style="1" hidden="1" customWidth="1"/>
    <col min="14" max="16" width="11.42578125" style="1" hidden="1" customWidth="1"/>
    <col min="17" max="17" width="11.42578125" style="1"/>
    <col min="18" max="18" width="20.7109375" style="1" customWidth="1"/>
    <col min="19" max="19" width="20.85546875" style="1" customWidth="1"/>
    <col min="20" max="20" width="11.42578125" style="1"/>
    <col min="21" max="21" width="17.5703125" style="1" customWidth="1"/>
    <col min="22" max="16384" width="11.42578125" style="1"/>
  </cols>
  <sheetData>
    <row r="2" spans="2:19" ht="15.75" thickBot="1"/>
    <row r="3" spans="2:19">
      <c r="B3" s="229"/>
      <c r="C3" s="230"/>
      <c r="D3" s="230"/>
      <c r="E3" s="230"/>
      <c r="F3" s="230"/>
      <c r="G3" s="230"/>
      <c r="H3" s="230"/>
      <c r="I3" s="231"/>
    </row>
    <row r="4" spans="2:19">
      <c r="B4" s="491" t="s">
        <v>432</v>
      </c>
      <c r="C4" s="492"/>
      <c r="D4" s="492"/>
      <c r="E4" s="493" t="s">
        <v>433</v>
      </c>
      <c r="F4" s="493"/>
      <c r="G4" s="493"/>
      <c r="H4" s="493"/>
      <c r="I4" s="494"/>
      <c r="Q4" s="488" t="s">
        <v>434</v>
      </c>
      <c r="R4" s="488"/>
    </row>
    <row r="5" spans="2:19">
      <c r="B5" s="491"/>
      <c r="C5" s="492"/>
      <c r="D5" s="492"/>
      <c r="E5" s="493"/>
      <c r="F5" s="493"/>
      <c r="G5" s="493"/>
      <c r="H5" s="493"/>
      <c r="I5" s="494"/>
      <c r="Q5" s="488"/>
      <c r="R5" s="488"/>
    </row>
    <row r="6" spans="2:19">
      <c r="B6" s="491"/>
      <c r="C6" s="492"/>
      <c r="D6" s="492"/>
      <c r="E6" s="493"/>
      <c r="F6" s="493"/>
      <c r="G6" s="493"/>
      <c r="H6" s="493"/>
      <c r="I6" s="494"/>
      <c r="Q6" s="488"/>
      <c r="R6" s="488"/>
    </row>
    <row r="7" spans="2:19" ht="15.75" thickBot="1">
      <c r="B7" s="232"/>
      <c r="I7" s="233"/>
    </row>
    <row r="8" spans="2:19" ht="62.25" customHeight="1" thickBot="1">
      <c r="B8" s="495" t="s">
        <v>390</v>
      </c>
      <c r="C8" s="496"/>
      <c r="D8" s="234" t="s">
        <v>435</v>
      </c>
      <c r="E8" s="235">
        <v>5</v>
      </c>
      <c r="F8" s="235">
        <v>10</v>
      </c>
      <c r="G8" s="235">
        <v>15</v>
      </c>
      <c r="H8" s="235">
        <v>20</v>
      </c>
      <c r="I8" s="236">
        <v>25</v>
      </c>
      <c r="K8" s="481" t="s">
        <v>436</v>
      </c>
      <c r="L8" s="482"/>
      <c r="M8" s="482"/>
      <c r="N8" s="482"/>
      <c r="O8" s="482"/>
      <c r="P8" s="483"/>
      <c r="Q8" s="480" t="s">
        <v>437</v>
      </c>
      <c r="R8" s="480"/>
      <c r="S8" s="9" t="s">
        <v>438</v>
      </c>
    </row>
    <row r="9" spans="2:19" ht="62.25" customHeight="1" thickBot="1">
      <c r="B9" s="495"/>
      <c r="C9" s="496"/>
      <c r="D9" s="234" t="s">
        <v>439</v>
      </c>
      <c r="E9" s="237">
        <v>4</v>
      </c>
      <c r="F9" s="237">
        <v>8</v>
      </c>
      <c r="G9" s="235">
        <v>12</v>
      </c>
      <c r="H9" s="235">
        <v>16</v>
      </c>
      <c r="I9" s="236">
        <v>20</v>
      </c>
      <c r="K9" s="484" t="s">
        <v>440</v>
      </c>
      <c r="L9" s="485"/>
      <c r="M9" s="485"/>
      <c r="N9" s="485"/>
      <c r="O9" s="485"/>
      <c r="P9" s="485"/>
      <c r="Q9" s="486" t="s">
        <v>441</v>
      </c>
      <c r="R9" s="487"/>
      <c r="S9" s="9" t="s">
        <v>385</v>
      </c>
    </row>
    <row r="10" spans="2:19" ht="62.25" customHeight="1" thickBot="1">
      <c r="B10" s="495"/>
      <c r="C10" s="496"/>
      <c r="D10" s="234" t="s">
        <v>442</v>
      </c>
      <c r="E10" s="237">
        <v>3</v>
      </c>
      <c r="F10" s="237">
        <v>6</v>
      </c>
      <c r="G10" s="237">
        <v>9</v>
      </c>
      <c r="H10" s="235">
        <v>12</v>
      </c>
      <c r="I10" s="236">
        <v>15</v>
      </c>
      <c r="K10" s="489" t="s">
        <v>412</v>
      </c>
      <c r="L10" s="490"/>
      <c r="M10" s="490"/>
      <c r="N10" s="490"/>
      <c r="O10" s="490"/>
      <c r="P10" s="490"/>
      <c r="Q10" s="480" t="s">
        <v>443</v>
      </c>
      <c r="R10" s="480"/>
      <c r="S10" s="9" t="s">
        <v>444</v>
      </c>
    </row>
    <row r="11" spans="2:19" ht="62.25" customHeight="1">
      <c r="B11" s="495"/>
      <c r="C11" s="496"/>
      <c r="D11" s="234" t="s">
        <v>445</v>
      </c>
      <c r="E11" s="238">
        <v>2</v>
      </c>
      <c r="F11" s="237">
        <v>4</v>
      </c>
      <c r="G11" s="237">
        <v>6</v>
      </c>
      <c r="H11" s="235">
        <v>8</v>
      </c>
      <c r="I11" s="236">
        <v>10</v>
      </c>
      <c r="K11" s="497" t="s">
        <v>446</v>
      </c>
      <c r="L11" s="498"/>
      <c r="M11" s="498"/>
      <c r="N11" s="498"/>
      <c r="O11" s="498"/>
      <c r="P11" s="498"/>
      <c r="Q11" s="480" t="s">
        <v>384</v>
      </c>
      <c r="R11" s="499"/>
      <c r="S11" s="9" t="s">
        <v>384</v>
      </c>
    </row>
    <row r="12" spans="2:19" ht="62.25" customHeight="1">
      <c r="B12" s="495"/>
      <c r="C12" s="496"/>
      <c r="D12" s="234" t="s">
        <v>447</v>
      </c>
      <c r="E12" s="238">
        <v>1</v>
      </c>
      <c r="F12" s="238">
        <v>2</v>
      </c>
      <c r="G12" s="237">
        <v>3</v>
      </c>
      <c r="H12" s="235">
        <v>4</v>
      </c>
      <c r="I12" s="236">
        <v>5</v>
      </c>
    </row>
    <row r="13" spans="2:19" ht="62.25" customHeight="1" thickBot="1">
      <c r="B13" s="239"/>
      <c r="C13" s="478" t="s">
        <v>448</v>
      </c>
      <c r="D13" s="479"/>
      <c r="E13" s="240" t="s">
        <v>449</v>
      </c>
      <c r="F13" s="240" t="s">
        <v>450</v>
      </c>
      <c r="G13" s="240" t="s">
        <v>451</v>
      </c>
      <c r="H13" s="240" t="s">
        <v>452</v>
      </c>
      <c r="I13" s="241" t="s">
        <v>453</v>
      </c>
    </row>
    <row r="17" spans="4:6">
      <c r="D17" s="9"/>
      <c r="E17" s="9"/>
      <c r="F17" s="9"/>
    </row>
    <row r="18" spans="4:6" ht="15.75">
      <c r="D18" s="14" t="s">
        <v>454</v>
      </c>
      <c r="E18" s="31" t="s">
        <v>446</v>
      </c>
      <c r="F18" s="31">
        <v>1</v>
      </c>
    </row>
    <row r="19" spans="4:6" ht="15.75">
      <c r="D19" t="s">
        <v>454</v>
      </c>
      <c r="E19" s="238" t="s">
        <v>446</v>
      </c>
      <c r="F19" s="238">
        <v>1</v>
      </c>
    </row>
    <row r="20" spans="4:6">
      <c r="D20" t="s">
        <v>455</v>
      </c>
      <c r="E20" t="s">
        <v>446</v>
      </c>
      <c r="F20">
        <v>2</v>
      </c>
    </row>
    <row r="21" spans="4:6">
      <c r="D21" t="s">
        <v>456</v>
      </c>
      <c r="E21" t="s">
        <v>412</v>
      </c>
      <c r="F21">
        <v>2</v>
      </c>
    </row>
    <row r="22" spans="4:6">
      <c r="D22" t="s">
        <v>457</v>
      </c>
      <c r="E22" t="s">
        <v>458</v>
      </c>
      <c r="F22">
        <v>3</v>
      </c>
    </row>
    <row r="23" spans="4:6">
      <c r="D23" t="s">
        <v>459</v>
      </c>
      <c r="E23" t="s">
        <v>436</v>
      </c>
      <c r="F23">
        <v>4</v>
      </c>
    </row>
    <row r="24" spans="4:6">
      <c r="D24" t="s">
        <v>460</v>
      </c>
      <c r="E24" t="s">
        <v>446</v>
      </c>
      <c r="F24">
        <v>1</v>
      </c>
    </row>
    <row r="25" spans="4:6">
      <c r="D25" t="s">
        <v>461</v>
      </c>
      <c r="E25" t="s">
        <v>412</v>
      </c>
      <c r="F25">
        <v>2</v>
      </c>
    </row>
    <row r="26" spans="4:6">
      <c r="D26" t="s">
        <v>462</v>
      </c>
      <c r="E26" t="s">
        <v>412</v>
      </c>
      <c r="F26">
        <v>2</v>
      </c>
    </row>
    <row r="27" spans="4:6">
      <c r="D27" t="s">
        <v>463</v>
      </c>
      <c r="E27" t="s">
        <v>440</v>
      </c>
      <c r="F27">
        <v>3</v>
      </c>
    </row>
    <row r="28" spans="4:6">
      <c r="D28" t="s">
        <v>464</v>
      </c>
      <c r="E28" t="s">
        <v>436</v>
      </c>
      <c r="F28">
        <v>4</v>
      </c>
    </row>
    <row r="29" spans="4:6">
      <c r="D29" t="s">
        <v>465</v>
      </c>
      <c r="E29" t="s">
        <v>412</v>
      </c>
      <c r="F29">
        <v>2</v>
      </c>
    </row>
    <row r="30" spans="4:6">
      <c r="D30" t="s">
        <v>466</v>
      </c>
      <c r="E30" t="s">
        <v>412</v>
      </c>
      <c r="F30">
        <v>2</v>
      </c>
    </row>
    <row r="31" spans="4:6">
      <c r="D31" t="s">
        <v>467</v>
      </c>
      <c r="E31" t="s">
        <v>412</v>
      </c>
      <c r="F31">
        <v>2</v>
      </c>
    </row>
    <row r="32" spans="4:6">
      <c r="D32" t="s">
        <v>468</v>
      </c>
      <c r="E32" t="s">
        <v>440</v>
      </c>
      <c r="F32">
        <v>3</v>
      </c>
    </row>
    <row r="33" spans="4:6">
      <c r="D33" t="s">
        <v>469</v>
      </c>
      <c r="E33" t="s">
        <v>436</v>
      </c>
      <c r="F33">
        <v>4</v>
      </c>
    </row>
    <row r="34" spans="4:6">
      <c r="D34" t="s">
        <v>470</v>
      </c>
      <c r="E34" t="s">
        <v>412</v>
      </c>
      <c r="F34">
        <v>2</v>
      </c>
    </row>
    <row r="35" spans="4:6">
      <c r="D35" t="s">
        <v>471</v>
      </c>
      <c r="E35" t="s">
        <v>412</v>
      </c>
      <c r="F35">
        <v>2</v>
      </c>
    </row>
    <row r="36" spans="4:6">
      <c r="D36" t="s">
        <v>472</v>
      </c>
      <c r="E36" t="s">
        <v>440</v>
      </c>
      <c r="F36">
        <v>3</v>
      </c>
    </row>
    <row r="37" spans="4:6">
      <c r="D37" t="s">
        <v>473</v>
      </c>
      <c r="E37" t="s">
        <v>440</v>
      </c>
      <c r="F37">
        <v>3</v>
      </c>
    </row>
    <row r="38" spans="4:6">
      <c r="D38" t="s">
        <v>474</v>
      </c>
      <c r="E38" t="s">
        <v>436</v>
      </c>
      <c r="F38">
        <v>4</v>
      </c>
    </row>
    <row r="39" spans="4:6">
      <c r="D39" t="s">
        <v>475</v>
      </c>
      <c r="E39" t="s">
        <v>440</v>
      </c>
      <c r="F39">
        <v>3</v>
      </c>
    </row>
    <row r="40" spans="4:6">
      <c r="D40" t="s">
        <v>476</v>
      </c>
      <c r="E40" t="s">
        <v>440</v>
      </c>
      <c r="F40">
        <v>3</v>
      </c>
    </row>
    <row r="41" spans="4:6">
      <c r="D41" t="s">
        <v>477</v>
      </c>
      <c r="E41" t="s">
        <v>440</v>
      </c>
      <c r="F41">
        <v>3</v>
      </c>
    </row>
    <row r="42" spans="4:6">
      <c r="D42" t="s">
        <v>478</v>
      </c>
      <c r="E42" t="s">
        <v>440</v>
      </c>
      <c r="F42">
        <v>3</v>
      </c>
    </row>
    <row r="43" spans="4:6">
      <c r="D43" t="s">
        <v>479</v>
      </c>
      <c r="E43" t="s">
        <v>436</v>
      </c>
      <c r="F43">
        <v>4</v>
      </c>
    </row>
  </sheetData>
  <mergeCells count="13">
    <mergeCell ref="Q4:R6"/>
    <mergeCell ref="K10:P10"/>
    <mergeCell ref="B4:D6"/>
    <mergeCell ref="E4:I6"/>
    <mergeCell ref="B8:C12"/>
    <mergeCell ref="K11:P11"/>
    <mergeCell ref="Q11:R11"/>
    <mergeCell ref="C13:D13"/>
    <mergeCell ref="Q10:R10"/>
    <mergeCell ref="K8:P8"/>
    <mergeCell ref="Q8:R8"/>
    <mergeCell ref="K9:P9"/>
    <mergeCell ref="Q9:R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9"/>
  <sheetViews>
    <sheetView showGridLines="0" tabSelected="1" zoomScale="83" zoomScaleNormal="83" workbookViewId="0">
      <selection activeCell="M25" sqref="M25:M29"/>
    </sheetView>
  </sheetViews>
  <sheetFormatPr baseColWidth="10" defaultColWidth="11.42578125" defaultRowHeight="15"/>
  <cols>
    <col min="1" max="1" width="6.140625" style="250" customWidth="1"/>
    <col min="2" max="2" width="28.5703125" style="250" customWidth="1"/>
    <col min="3" max="3" width="42" customWidth="1"/>
    <col min="4" max="4" width="15.42578125" style="251" customWidth="1"/>
    <col min="5" max="5" width="10.85546875" style="252" customWidth="1"/>
    <col min="6" max="6" width="13.7109375" style="252" customWidth="1"/>
    <col min="7" max="7" width="14.140625" customWidth="1"/>
    <col min="8" max="8" width="51.5703125" customWidth="1"/>
    <col min="9" max="9" width="10.5703125" customWidth="1"/>
    <col min="10" max="10" width="11" customWidth="1"/>
    <col min="11" max="11" width="15" customWidth="1"/>
    <col min="12" max="12" width="14.42578125" customWidth="1"/>
    <col min="13" max="13" width="103.42578125" customWidth="1"/>
  </cols>
  <sheetData>
    <row r="1" spans="1:13" s="11" customFormat="1" ht="16.5" customHeight="1">
      <c r="A1" s="468"/>
      <c r="B1" s="468"/>
      <c r="C1" s="468"/>
      <c r="D1" s="517"/>
      <c r="E1" s="517"/>
      <c r="F1" s="517"/>
      <c r="G1" s="517"/>
      <c r="H1" s="517"/>
      <c r="I1" s="517"/>
      <c r="J1" s="517"/>
      <c r="K1" s="513"/>
      <c r="L1" s="513"/>
      <c r="M1" s="513"/>
    </row>
    <row r="2" spans="1:13" s="11" customFormat="1" ht="39.75" customHeight="1">
      <c r="A2" s="468"/>
      <c r="B2" s="468"/>
      <c r="C2" s="468"/>
      <c r="D2" s="517"/>
      <c r="E2" s="517"/>
      <c r="F2" s="517"/>
      <c r="G2" s="517"/>
      <c r="H2" s="517"/>
      <c r="I2" s="517"/>
      <c r="J2" s="517"/>
      <c r="K2" s="513"/>
      <c r="L2" s="513"/>
      <c r="M2" s="513"/>
    </row>
    <row r="3" spans="1:13" s="11" customFormat="1" ht="3" customHeight="1">
      <c r="A3" s="468"/>
      <c r="B3" s="468"/>
      <c r="C3" s="468"/>
      <c r="D3" s="242"/>
      <c r="E3" s="242"/>
      <c r="F3" s="242"/>
      <c r="G3" s="242"/>
      <c r="H3" s="242"/>
      <c r="I3" s="242"/>
      <c r="J3" s="242"/>
      <c r="K3" s="513"/>
      <c r="L3" s="513"/>
      <c r="M3" s="513"/>
    </row>
    <row r="4" spans="1:13" s="11" customFormat="1" ht="21.75" customHeight="1">
      <c r="A4" s="514" t="s">
        <v>343</v>
      </c>
      <c r="B4" s="514"/>
      <c r="C4" s="516" t="str">
        <f>'6. Valoración Controles'!C4:K4</f>
        <v>MEJORAMIENTO INFRAESTRUCTURA FÍSICA</v>
      </c>
      <c r="D4" s="516"/>
      <c r="E4" s="516"/>
      <c r="F4" s="516"/>
      <c r="G4" s="516"/>
      <c r="H4" s="516"/>
      <c r="I4" s="516"/>
      <c r="J4" s="516"/>
      <c r="K4" s="516"/>
      <c r="L4" s="516"/>
      <c r="M4" s="516"/>
    </row>
    <row r="5" spans="1:13" s="11" customFormat="1" ht="40.9" customHeight="1">
      <c r="A5" s="514" t="s">
        <v>344</v>
      </c>
      <c r="B5" s="514"/>
      <c r="C5" s="515" t="str">
        <f>'6. Valoración Controles'!C5:K5</f>
        <v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y antisoborno para ofrecer unas condiciones acordes a las necesidades de la administración de justicia. </v>
      </c>
      <c r="D5" s="515"/>
      <c r="E5" s="515"/>
      <c r="F5" s="515"/>
      <c r="G5" s="515"/>
      <c r="H5" s="515"/>
      <c r="I5" s="515"/>
      <c r="J5" s="515"/>
      <c r="K5" s="515"/>
      <c r="L5" s="515"/>
      <c r="M5" s="515"/>
    </row>
    <row r="6" spans="1:13" s="11" customFormat="1" ht="24.75" customHeight="1" thickBot="1">
      <c r="A6" s="514" t="s">
        <v>345</v>
      </c>
      <c r="B6" s="514"/>
      <c r="C6" s="515" t="s">
        <v>270</v>
      </c>
      <c r="D6" s="515"/>
      <c r="E6" s="515"/>
      <c r="F6" s="515"/>
      <c r="G6" s="515"/>
      <c r="H6" s="515"/>
      <c r="I6" s="515"/>
      <c r="J6" s="515"/>
      <c r="K6" s="515"/>
      <c r="L6" s="515"/>
      <c r="M6" s="515"/>
    </row>
    <row r="7" spans="1:13" s="247" customFormat="1" ht="24.75" customHeight="1" thickTop="1" thickBot="1">
      <c r="A7" s="523" t="s">
        <v>480</v>
      </c>
      <c r="B7" s="524"/>
      <c r="C7" s="525"/>
      <c r="D7" s="526" t="s">
        <v>481</v>
      </c>
      <c r="E7" s="526"/>
      <c r="F7" s="526"/>
      <c r="G7" s="527" t="s">
        <v>482</v>
      </c>
      <c r="H7" s="518" t="s">
        <v>483</v>
      </c>
      <c r="I7" s="520" t="s">
        <v>484</v>
      </c>
      <c r="J7" s="521"/>
      <c r="K7" s="520" t="s">
        <v>485</v>
      </c>
      <c r="L7" s="521"/>
      <c r="M7" s="522" t="s">
        <v>486</v>
      </c>
    </row>
    <row r="8" spans="1:13" s="248" customFormat="1" ht="57" customHeight="1" thickTop="1" thickBot="1">
      <c r="A8" s="253" t="s">
        <v>41</v>
      </c>
      <c r="B8" s="253" t="s">
        <v>209</v>
      </c>
      <c r="C8" s="253" t="s">
        <v>211</v>
      </c>
      <c r="D8" s="254" t="s">
        <v>221</v>
      </c>
      <c r="E8" s="254" t="s">
        <v>487</v>
      </c>
      <c r="F8" s="254" t="s">
        <v>488</v>
      </c>
      <c r="G8" s="527"/>
      <c r="H8" s="519"/>
      <c r="I8" s="255" t="s">
        <v>489</v>
      </c>
      <c r="J8" s="255" t="s">
        <v>490</v>
      </c>
      <c r="K8" s="255" t="s">
        <v>491</v>
      </c>
      <c r="L8" s="255" t="s">
        <v>492</v>
      </c>
      <c r="M8" s="522"/>
    </row>
    <row r="9" spans="1:13" s="249" customFormat="1" ht="3.75" customHeight="1" thickTop="1" thickBot="1">
      <c r="A9" s="543"/>
      <c r="B9" s="543"/>
      <c r="C9" s="543"/>
      <c r="D9" s="543"/>
      <c r="E9" s="543"/>
      <c r="F9" s="543"/>
      <c r="G9" s="543"/>
      <c r="H9" s="256"/>
      <c r="I9" s="256"/>
      <c r="J9" s="256"/>
      <c r="K9" s="256"/>
      <c r="L9" s="256"/>
      <c r="M9" s="256"/>
    </row>
    <row r="10" spans="1:13" s="249" customFormat="1" ht="13.5" customHeight="1">
      <c r="A10" s="502">
        <f>'7. Mapa Final'!A10</f>
        <v>1</v>
      </c>
      <c r="B10" s="500" t="str">
        <f>'7. Mapa Final'!B10</f>
        <v>Dificultad en la adquisición de inmuebles</v>
      </c>
      <c r="C10" s="544" t="str">
        <f>'7. Mapa Final'!C10</f>
        <v>Posibilidad de no disminuir la brecha en materia de Infraestructura, debido a la falta de oportunidad por entidades externas que intervienen en el proceso de adquisición de inmuebles.</v>
      </c>
      <c r="D10" s="545" t="str">
        <f>'7. Mapa Final'!J10</f>
        <v>Media - 3</v>
      </c>
      <c r="E10" s="546" t="str">
        <f>'7. Mapa Final'!K10</f>
        <v>Leve - 1</v>
      </c>
      <c r="F10" s="535" t="str">
        <f>'7. Mapa Final'!M10</f>
        <v>Moderado - 3</v>
      </c>
      <c r="G10" s="423" t="s">
        <v>385</v>
      </c>
      <c r="H10" s="536" t="s">
        <v>523</v>
      </c>
      <c r="I10" s="537" t="s">
        <v>493</v>
      </c>
      <c r="J10" s="537"/>
      <c r="K10" s="540">
        <v>45292</v>
      </c>
      <c r="L10" s="540">
        <v>45382</v>
      </c>
      <c r="M10" s="541" t="s">
        <v>553</v>
      </c>
    </row>
    <row r="11" spans="1:13" s="249" customFormat="1" ht="13.5" customHeight="1">
      <c r="A11" s="503"/>
      <c r="B11" s="501"/>
      <c r="C11" s="510"/>
      <c r="D11" s="512"/>
      <c r="E11" s="509"/>
      <c r="F11" s="530"/>
      <c r="G11" s="424"/>
      <c r="H11" s="510"/>
      <c r="I11" s="529"/>
      <c r="J11" s="529"/>
      <c r="K11" s="529"/>
      <c r="L11" s="529"/>
      <c r="M11" s="542"/>
    </row>
    <row r="12" spans="1:13" s="249" customFormat="1" ht="13.5" customHeight="1">
      <c r="A12" s="503"/>
      <c r="B12" s="501"/>
      <c r="C12" s="510"/>
      <c r="D12" s="512"/>
      <c r="E12" s="509"/>
      <c r="F12" s="530"/>
      <c r="G12" s="424"/>
      <c r="H12" s="510"/>
      <c r="I12" s="529"/>
      <c r="J12" s="529"/>
      <c r="K12" s="529"/>
      <c r="L12" s="529"/>
      <c r="M12" s="542"/>
    </row>
    <row r="13" spans="1:13" s="249" customFormat="1" ht="13.5" customHeight="1">
      <c r="A13" s="503"/>
      <c r="B13" s="501"/>
      <c r="C13" s="510"/>
      <c r="D13" s="512"/>
      <c r="E13" s="509"/>
      <c r="F13" s="530"/>
      <c r="G13" s="424"/>
      <c r="H13" s="510"/>
      <c r="I13" s="529"/>
      <c r="J13" s="529"/>
      <c r="K13" s="529"/>
      <c r="L13" s="529"/>
      <c r="M13" s="542"/>
    </row>
    <row r="14" spans="1:13" s="249" customFormat="1" ht="13.5" customHeight="1">
      <c r="A14" s="503"/>
      <c r="B14" s="501"/>
      <c r="C14" s="510"/>
      <c r="D14" s="512"/>
      <c r="E14" s="509"/>
      <c r="F14" s="530"/>
      <c r="G14" s="424"/>
      <c r="H14" s="510"/>
      <c r="I14" s="529"/>
      <c r="J14" s="529"/>
      <c r="K14" s="529"/>
      <c r="L14" s="529"/>
      <c r="M14" s="542"/>
    </row>
    <row r="15" spans="1:13" s="249" customFormat="1" ht="13.5" customHeight="1">
      <c r="A15" s="503"/>
      <c r="B15" s="501"/>
      <c r="C15" s="510"/>
      <c r="D15" s="512"/>
      <c r="E15" s="509"/>
      <c r="F15" s="530"/>
      <c r="G15" s="424"/>
      <c r="H15" s="510"/>
      <c r="I15" s="529"/>
      <c r="J15" s="529"/>
      <c r="K15" s="529"/>
      <c r="L15" s="529"/>
      <c r="M15" s="542"/>
    </row>
    <row r="16" spans="1:13" s="249" customFormat="1" ht="13.5" customHeight="1">
      <c r="A16" s="503"/>
      <c r="B16" s="501"/>
      <c r="C16" s="510"/>
      <c r="D16" s="512"/>
      <c r="E16" s="509"/>
      <c r="F16" s="530"/>
      <c r="G16" s="424"/>
      <c r="H16" s="510"/>
      <c r="I16" s="529"/>
      <c r="J16" s="529"/>
      <c r="K16" s="529"/>
      <c r="L16" s="529"/>
      <c r="M16" s="542"/>
    </row>
    <row r="17" spans="1:13" s="249" customFormat="1" ht="13.5" customHeight="1">
      <c r="A17" s="503"/>
      <c r="B17" s="501"/>
      <c r="C17" s="510"/>
      <c r="D17" s="512"/>
      <c r="E17" s="509"/>
      <c r="F17" s="530"/>
      <c r="G17" s="424"/>
      <c r="H17" s="510"/>
      <c r="I17" s="529"/>
      <c r="J17" s="529"/>
      <c r="K17" s="529"/>
      <c r="L17" s="529"/>
      <c r="M17" s="542"/>
    </row>
    <row r="18" spans="1:13" s="249" customFormat="1" ht="9.75" customHeight="1">
      <c r="A18" s="503"/>
      <c r="B18" s="501"/>
      <c r="C18" s="510"/>
      <c r="D18" s="512"/>
      <c r="E18" s="509"/>
      <c r="F18" s="530"/>
      <c r="G18" s="424"/>
      <c r="H18" s="510"/>
      <c r="I18" s="529"/>
      <c r="J18" s="529"/>
      <c r="K18" s="529"/>
      <c r="L18" s="529"/>
      <c r="M18" s="542"/>
    </row>
    <row r="19" spans="1:13" s="249" customFormat="1" ht="175.15" customHeight="1">
      <c r="A19" s="503"/>
      <c r="B19" s="501"/>
      <c r="C19" s="510"/>
      <c r="D19" s="512"/>
      <c r="E19" s="509"/>
      <c r="F19" s="530"/>
      <c r="G19" s="424"/>
      <c r="H19" s="510"/>
      <c r="I19" s="529"/>
      <c r="J19" s="529"/>
      <c r="K19" s="529"/>
      <c r="L19" s="529"/>
      <c r="M19" s="542"/>
    </row>
    <row r="20" spans="1:13" s="249" customFormat="1" ht="30.75" customHeight="1">
      <c r="A20" s="503">
        <f>'7. Mapa Final'!A20</f>
        <v>2</v>
      </c>
      <c r="B20" s="501" t="str">
        <f>'7. Mapa Final'!B20</f>
        <v>Demora en la ejecución de los contratos de Estudios y Diseños  de infraestructura física</v>
      </c>
      <c r="C20" s="510" t="str">
        <f>'7. Mapa Final'!C20</f>
        <v>Posibilidad de que se genere retraso en la contratación de la construcción del proyecto, a causa de los cambios normativos, ajustes al programa arquitectónico o falta en la calidad de los diseños y estudios técnicos.</v>
      </c>
      <c r="D20" s="511" t="str">
        <f>'7. Mapa Final'!J20</f>
        <v>Media - 3</v>
      </c>
      <c r="E20" s="508" t="str">
        <f>'7. Mapa Final'!K20</f>
        <v>Leve - 1</v>
      </c>
      <c r="F20" s="530" t="str">
        <f>'7. Mapa Final'!M20</f>
        <v>Moderado - 3</v>
      </c>
      <c r="G20" s="424" t="s">
        <v>385</v>
      </c>
      <c r="H20" s="379" t="s">
        <v>524</v>
      </c>
      <c r="I20" s="529" t="s">
        <v>493</v>
      </c>
      <c r="J20" s="529"/>
      <c r="K20" s="528">
        <v>45292</v>
      </c>
      <c r="L20" s="528">
        <v>45382</v>
      </c>
      <c r="M20" s="531" t="s">
        <v>554</v>
      </c>
    </row>
    <row r="21" spans="1:13" s="249" customFormat="1" ht="25.5" customHeight="1">
      <c r="A21" s="503"/>
      <c r="B21" s="501"/>
      <c r="C21" s="510"/>
      <c r="D21" s="512"/>
      <c r="E21" s="509"/>
      <c r="F21" s="530"/>
      <c r="G21" s="424"/>
      <c r="H21" s="510"/>
      <c r="I21" s="529"/>
      <c r="J21" s="529"/>
      <c r="K21" s="529"/>
      <c r="L21" s="529"/>
      <c r="M21" s="532"/>
    </row>
    <row r="22" spans="1:13" s="249" customFormat="1" ht="36.75" customHeight="1">
      <c r="A22" s="503"/>
      <c r="B22" s="501"/>
      <c r="C22" s="510"/>
      <c r="D22" s="512"/>
      <c r="E22" s="509"/>
      <c r="F22" s="530"/>
      <c r="G22" s="424"/>
      <c r="H22" s="510"/>
      <c r="I22" s="529"/>
      <c r="J22" s="529"/>
      <c r="K22" s="529"/>
      <c r="L22" s="529"/>
      <c r="M22" s="532"/>
    </row>
    <row r="23" spans="1:13" s="249" customFormat="1" ht="28.5" customHeight="1">
      <c r="A23" s="503"/>
      <c r="B23" s="501"/>
      <c r="C23" s="510"/>
      <c r="D23" s="512"/>
      <c r="E23" s="509"/>
      <c r="F23" s="530"/>
      <c r="G23" s="424"/>
      <c r="H23" s="510"/>
      <c r="I23" s="529"/>
      <c r="J23" s="529"/>
      <c r="K23" s="529"/>
      <c r="L23" s="529"/>
      <c r="M23" s="532"/>
    </row>
    <row r="24" spans="1:13" s="249" customFormat="1" ht="179.45" customHeight="1">
      <c r="A24" s="503"/>
      <c r="B24" s="501"/>
      <c r="C24" s="510"/>
      <c r="D24" s="512"/>
      <c r="E24" s="509"/>
      <c r="F24" s="530"/>
      <c r="G24" s="424"/>
      <c r="H24" s="510"/>
      <c r="I24" s="529"/>
      <c r="J24" s="529"/>
      <c r="K24" s="529"/>
      <c r="L24" s="529"/>
      <c r="M24" s="533"/>
    </row>
    <row r="25" spans="1:13" s="249" customFormat="1" ht="33" customHeight="1">
      <c r="A25" s="503"/>
      <c r="B25" s="501"/>
      <c r="C25" s="510"/>
      <c r="D25" s="512"/>
      <c r="E25" s="509"/>
      <c r="F25" s="530"/>
      <c r="G25" s="424"/>
      <c r="H25" s="510"/>
      <c r="I25" s="529"/>
      <c r="J25" s="529"/>
      <c r="K25" s="529"/>
      <c r="L25" s="529"/>
      <c r="M25" s="531" t="s">
        <v>555</v>
      </c>
    </row>
    <row r="26" spans="1:13" s="249" customFormat="1" ht="29.25" customHeight="1">
      <c r="A26" s="503"/>
      <c r="B26" s="501"/>
      <c r="C26" s="510"/>
      <c r="D26" s="512"/>
      <c r="E26" s="509"/>
      <c r="F26" s="530"/>
      <c r="G26" s="424"/>
      <c r="H26" s="510"/>
      <c r="I26" s="529"/>
      <c r="J26" s="529"/>
      <c r="K26" s="529"/>
      <c r="L26" s="529"/>
      <c r="M26" s="532"/>
    </row>
    <row r="27" spans="1:13" s="249" customFormat="1" ht="40.5" customHeight="1">
      <c r="A27" s="503"/>
      <c r="B27" s="501"/>
      <c r="C27" s="510"/>
      <c r="D27" s="512"/>
      <c r="E27" s="509"/>
      <c r="F27" s="530"/>
      <c r="G27" s="424"/>
      <c r="H27" s="510"/>
      <c r="I27" s="529"/>
      <c r="J27" s="529"/>
      <c r="K27" s="529"/>
      <c r="L27" s="529"/>
      <c r="M27" s="532"/>
    </row>
    <row r="28" spans="1:13" s="249" customFormat="1" ht="37.5" customHeight="1">
      <c r="A28" s="503"/>
      <c r="B28" s="501"/>
      <c r="C28" s="510"/>
      <c r="D28" s="512"/>
      <c r="E28" s="509"/>
      <c r="F28" s="530"/>
      <c r="G28" s="424"/>
      <c r="H28" s="510"/>
      <c r="I28" s="529"/>
      <c r="J28" s="529"/>
      <c r="K28" s="529"/>
      <c r="L28" s="529"/>
      <c r="M28" s="532"/>
    </row>
    <row r="29" spans="1:13" s="249" customFormat="1" ht="25.5" customHeight="1">
      <c r="A29" s="503"/>
      <c r="B29" s="501"/>
      <c r="C29" s="510"/>
      <c r="D29" s="512"/>
      <c r="E29" s="509"/>
      <c r="F29" s="530"/>
      <c r="G29" s="424"/>
      <c r="H29" s="510"/>
      <c r="I29" s="529"/>
      <c r="J29" s="529"/>
      <c r="K29" s="529"/>
      <c r="L29" s="529"/>
      <c r="M29" s="533"/>
    </row>
    <row r="30" spans="1:13" s="249" customFormat="1" ht="13.5" customHeight="1">
      <c r="A30" s="505">
        <f>'7. Mapa Final'!A30</f>
        <v>3</v>
      </c>
      <c r="B30" s="501" t="str">
        <f>'7. Mapa Final'!B30</f>
        <v>Demora en la ejecución de los contratos de construcción y mobiliario en proyectos de inversión de los proyectos de mediana y baja  complejidad</v>
      </c>
      <c r="C30" s="510" t="str">
        <f>'7. Mapa Final'!C30</f>
        <v>Posibilidad de que la entrega de una sede judicial nueva se retrase, por factores asociados a la adquisición, contratación, ejecución de estudios, diseños y contrucción de infraestructura judicial.</v>
      </c>
      <c r="D30" s="511" t="str">
        <f>'7. Mapa Final'!J30</f>
        <v>Media - 3</v>
      </c>
      <c r="E30" s="508" t="str">
        <f>'7. Mapa Final'!K30</f>
        <v>Leve - 1</v>
      </c>
      <c r="F30" s="530" t="str">
        <f>'7. Mapa Final'!M30</f>
        <v>Moderado - 3</v>
      </c>
      <c r="G30" s="424" t="s">
        <v>385</v>
      </c>
      <c r="H30" s="379" t="s">
        <v>525</v>
      </c>
      <c r="I30" s="529" t="s">
        <v>493</v>
      </c>
      <c r="J30" s="529"/>
      <c r="K30" s="528">
        <v>45292</v>
      </c>
      <c r="L30" s="528">
        <v>45382</v>
      </c>
      <c r="M30" s="538" t="s">
        <v>557</v>
      </c>
    </row>
    <row r="31" spans="1:13" s="249" customFormat="1" ht="13.5" customHeight="1">
      <c r="A31" s="506"/>
      <c r="B31" s="501"/>
      <c r="C31" s="510"/>
      <c r="D31" s="512"/>
      <c r="E31" s="509"/>
      <c r="F31" s="530"/>
      <c r="G31" s="424"/>
      <c r="H31" s="510"/>
      <c r="I31" s="529"/>
      <c r="J31" s="529"/>
      <c r="K31" s="529"/>
      <c r="L31" s="529"/>
      <c r="M31" s="534"/>
    </row>
    <row r="32" spans="1:13" s="249" customFormat="1" ht="13.5" customHeight="1">
      <c r="A32" s="506"/>
      <c r="B32" s="501"/>
      <c r="C32" s="510"/>
      <c r="D32" s="512"/>
      <c r="E32" s="509"/>
      <c r="F32" s="530"/>
      <c r="G32" s="424"/>
      <c r="H32" s="510"/>
      <c r="I32" s="529"/>
      <c r="J32" s="529"/>
      <c r="K32" s="529"/>
      <c r="L32" s="529"/>
      <c r="M32" s="534"/>
    </row>
    <row r="33" spans="1:13" s="249" customFormat="1" ht="13.5" customHeight="1">
      <c r="A33" s="506"/>
      <c r="B33" s="501"/>
      <c r="C33" s="510"/>
      <c r="D33" s="512"/>
      <c r="E33" s="509"/>
      <c r="F33" s="530"/>
      <c r="G33" s="424"/>
      <c r="H33" s="510"/>
      <c r="I33" s="529"/>
      <c r="J33" s="529"/>
      <c r="K33" s="529"/>
      <c r="L33" s="529"/>
      <c r="M33" s="534"/>
    </row>
    <row r="34" spans="1:13" s="249" customFormat="1" ht="45.75" customHeight="1">
      <c r="A34" s="506"/>
      <c r="B34" s="501"/>
      <c r="C34" s="510"/>
      <c r="D34" s="512"/>
      <c r="E34" s="509"/>
      <c r="F34" s="530"/>
      <c r="G34" s="424"/>
      <c r="H34" s="510"/>
      <c r="I34" s="529"/>
      <c r="J34" s="529"/>
      <c r="K34" s="529"/>
      <c r="L34" s="529"/>
      <c r="M34" s="534"/>
    </row>
    <row r="35" spans="1:13" s="249" customFormat="1" ht="13.5" customHeight="1">
      <c r="A35" s="506"/>
      <c r="B35" s="501"/>
      <c r="C35" s="510"/>
      <c r="D35" s="512"/>
      <c r="E35" s="509"/>
      <c r="F35" s="530"/>
      <c r="G35" s="424"/>
      <c r="H35" s="510"/>
      <c r="I35" s="529"/>
      <c r="J35" s="529"/>
      <c r="K35" s="529"/>
      <c r="L35" s="529"/>
      <c r="M35" s="534"/>
    </row>
    <row r="36" spans="1:13" s="249" customFormat="1" ht="13.5" customHeight="1">
      <c r="A36" s="506"/>
      <c r="B36" s="501"/>
      <c r="C36" s="510"/>
      <c r="D36" s="512"/>
      <c r="E36" s="509"/>
      <c r="F36" s="530"/>
      <c r="G36" s="424"/>
      <c r="H36" s="510"/>
      <c r="I36" s="529"/>
      <c r="J36" s="529"/>
      <c r="K36" s="529"/>
      <c r="L36" s="529"/>
      <c r="M36" s="534"/>
    </row>
    <row r="37" spans="1:13" s="249" customFormat="1" ht="13.5" customHeight="1">
      <c r="A37" s="506"/>
      <c r="B37" s="501"/>
      <c r="C37" s="510"/>
      <c r="D37" s="512"/>
      <c r="E37" s="509"/>
      <c r="F37" s="530"/>
      <c r="G37" s="424"/>
      <c r="H37" s="510"/>
      <c r="I37" s="529"/>
      <c r="J37" s="529"/>
      <c r="K37" s="529"/>
      <c r="L37" s="529"/>
      <c r="M37" s="534"/>
    </row>
    <row r="38" spans="1:13" s="249" customFormat="1" ht="21.75" customHeight="1">
      <c r="A38" s="506"/>
      <c r="B38" s="501"/>
      <c r="C38" s="510"/>
      <c r="D38" s="512"/>
      <c r="E38" s="509"/>
      <c r="F38" s="530"/>
      <c r="G38" s="424"/>
      <c r="H38" s="510"/>
      <c r="I38" s="529"/>
      <c r="J38" s="529"/>
      <c r="K38" s="529"/>
      <c r="L38" s="529"/>
      <c r="M38" s="534"/>
    </row>
    <row r="39" spans="1:13" s="249" customFormat="1" ht="198" customHeight="1">
      <c r="A39" s="507"/>
      <c r="B39" s="501"/>
      <c r="C39" s="510"/>
      <c r="D39" s="512"/>
      <c r="E39" s="509"/>
      <c r="F39" s="530"/>
      <c r="G39" s="424"/>
      <c r="H39" s="510"/>
      <c r="I39" s="529"/>
      <c r="J39" s="529"/>
      <c r="K39" s="529"/>
      <c r="L39" s="529"/>
      <c r="M39" s="534"/>
    </row>
    <row r="40" spans="1:13" s="249" customFormat="1" ht="21.75" customHeight="1">
      <c r="A40" s="505">
        <v>4</v>
      </c>
      <c r="B40" s="501" t="str">
        <f>'7. Mapa Final'!B40</f>
        <v>Impacto ambiental negativo, ocasionado por las actividades constructivas en los proyectos</v>
      </c>
      <c r="C40" s="510" t="str">
        <f>'7. Mapa Final'!C40</f>
        <v>Posibilidad de que la ocurrencia de un incumplimiento ambiental, a causa del desconocimiento o la indebida aplicación de los requisitos ambientales, lo que puede acarrear sanciones y retrasos en los proyectos de infraestructura.</v>
      </c>
      <c r="D40" s="511" t="str">
        <f>'7. Mapa Final'!J50</f>
        <v>Muy Baja - 1</v>
      </c>
      <c r="E40" s="508" t="str">
        <f>'7. Mapa Final'!K40</f>
        <v>Menor - 2</v>
      </c>
      <c r="F40" s="530" t="str">
        <f>'7. Mapa Final'!M40</f>
        <v>Moderado - 6</v>
      </c>
      <c r="G40" s="424" t="s">
        <v>385</v>
      </c>
      <c r="H40" s="379" t="s">
        <v>526</v>
      </c>
      <c r="I40" s="529" t="s">
        <v>493</v>
      </c>
      <c r="J40" s="529"/>
      <c r="K40" s="528">
        <v>45292</v>
      </c>
      <c r="L40" s="528">
        <v>45382</v>
      </c>
      <c r="M40" s="534" t="s">
        <v>551</v>
      </c>
    </row>
    <row r="41" spans="1:13" s="249" customFormat="1" ht="21.75" customHeight="1">
      <c r="A41" s="506"/>
      <c r="B41" s="501"/>
      <c r="C41" s="510"/>
      <c r="D41" s="512"/>
      <c r="E41" s="509"/>
      <c r="F41" s="530"/>
      <c r="G41" s="424"/>
      <c r="H41" s="510"/>
      <c r="I41" s="529"/>
      <c r="J41" s="529"/>
      <c r="K41" s="529"/>
      <c r="L41" s="529"/>
      <c r="M41" s="534"/>
    </row>
    <row r="42" spans="1:13" s="249" customFormat="1" ht="21.75" customHeight="1">
      <c r="A42" s="506"/>
      <c r="B42" s="501"/>
      <c r="C42" s="510"/>
      <c r="D42" s="512"/>
      <c r="E42" s="509"/>
      <c r="F42" s="530"/>
      <c r="G42" s="424"/>
      <c r="H42" s="510"/>
      <c r="I42" s="529"/>
      <c r="J42" s="529"/>
      <c r="K42" s="529"/>
      <c r="L42" s="529"/>
      <c r="M42" s="534"/>
    </row>
    <row r="43" spans="1:13" s="249" customFormat="1" ht="21.75" customHeight="1">
      <c r="A43" s="506"/>
      <c r="B43" s="501"/>
      <c r="C43" s="510"/>
      <c r="D43" s="512"/>
      <c r="E43" s="509"/>
      <c r="F43" s="530"/>
      <c r="G43" s="424"/>
      <c r="H43" s="510"/>
      <c r="I43" s="529"/>
      <c r="J43" s="529"/>
      <c r="K43" s="529"/>
      <c r="L43" s="529"/>
      <c r="M43" s="534"/>
    </row>
    <row r="44" spans="1:13" s="249" customFormat="1" ht="21.75" customHeight="1">
      <c r="A44" s="506"/>
      <c r="B44" s="501"/>
      <c r="C44" s="510"/>
      <c r="D44" s="512"/>
      <c r="E44" s="509"/>
      <c r="F44" s="530"/>
      <c r="G44" s="424"/>
      <c r="H44" s="510"/>
      <c r="I44" s="529"/>
      <c r="J44" s="529"/>
      <c r="K44" s="529"/>
      <c r="L44" s="529"/>
      <c r="M44" s="534"/>
    </row>
    <row r="45" spans="1:13" s="249" customFormat="1" ht="21.75" customHeight="1">
      <c r="A45" s="506"/>
      <c r="B45" s="501"/>
      <c r="C45" s="510"/>
      <c r="D45" s="512"/>
      <c r="E45" s="509"/>
      <c r="F45" s="530"/>
      <c r="G45" s="424"/>
      <c r="H45" s="510"/>
      <c r="I45" s="529"/>
      <c r="J45" s="529"/>
      <c r="K45" s="529"/>
      <c r="L45" s="529"/>
      <c r="M45" s="534"/>
    </row>
    <row r="46" spans="1:13" s="249" customFormat="1" ht="21.75" customHeight="1">
      <c r="A46" s="506"/>
      <c r="B46" s="501"/>
      <c r="C46" s="510"/>
      <c r="D46" s="512"/>
      <c r="E46" s="509"/>
      <c r="F46" s="530"/>
      <c r="G46" s="424"/>
      <c r="H46" s="510"/>
      <c r="I46" s="529"/>
      <c r="J46" s="529"/>
      <c r="K46" s="529"/>
      <c r="L46" s="529"/>
      <c r="M46" s="534"/>
    </row>
    <row r="47" spans="1:13" s="249" customFormat="1" ht="21.75" customHeight="1">
      <c r="A47" s="506"/>
      <c r="B47" s="501"/>
      <c r="C47" s="510"/>
      <c r="D47" s="512"/>
      <c r="E47" s="509"/>
      <c r="F47" s="530"/>
      <c r="G47" s="424"/>
      <c r="H47" s="510"/>
      <c r="I47" s="529"/>
      <c r="J47" s="529"/>
      <c r="K47" s="529"/>
      <c r="L47" s="529"/>
      <c r="M47" s="534"/>
    </row>
    <row r="48" spans="1:13" s="249" customFormat="1" ht="21.75" customHeight="1">
      <c r="A48" s="506"/>
      <c r="B48" s="501"/>
      <c r="C48" s="510"/>
      <c r="D48" s="512"/>
      <c r="E48" s="509"/>
      <c r="F48" s="530"/>
      <c r="G48" s="424"/>
      <c r="H48" s="510"/>
      <c r="I48" s="529"/>
      <c r="J48" s="529"/>
      <c r="K48" s="529"/>
      <c r="L48" s="529"/>
      <c r="M48" s="534"/>
    </row>
    <row r="49" spans="1:13" s="249" customFormat="1" ht="21.75" customHeight="1">
      <c r="A49" s="507"/>
      <c r="B49" s="501"/>
      <c r="C49" s="510"/>
      <c r="D49" s="512"/>
      <c r="E49" s="509"/>
      <c r="F49" s="530"/>
      <c r="G49" s="424"/>
      <c r="H49" s="510"/>
      <c r="I49" s="529"/>
      <c r="J49" s="529"/>
      <c r="K49" s="529"/>
      <c r="L49" s="529"/>
      <c r="M49" s="534"/>
    </row>
    <row r="50" spans="1:13" s="249" customFormat="1" ht="13.5" customHeight="1">
      <c r="A50" s="504">
        <f>'7. Mapa Final'!A50</f>
        <v>5</v>
      </c>
      <c r="B50" s="501" t="str">
        <f>'7. Mapa Final'!B50</f>
        <v xml:space="preserve">Recibir dádivas o beneficios a nombre propio o de terceros para  afectar la seguridad o confidencialidad de la información   </v>
      </c>
      <c r="C50" s="510" t="str">
        <f>'7. Mapa Final'!C50</f>
        <v>Recibir dádivas o beneficios a nombre propio o de terceros por   revelar información confidencial,  alterar, retener o no publicar información.</v>
      </c>
      <c r="D50" s="511" t="str">
        <f>'7. Mapa Final'!J50</f>
        <v>Muy Baja - 1</v>
      </c>
      <c r="E50" s="508" t="str">
        <f>'7. Mapa Final'!K50</f>
        <v>Mayor - 4</v>
      </c>
      <c r="F50" s="530" t="str">
        <f>'7. Mapa Final'!M50</f>
        <v>Alto  - 4</v>
      </c>
      <c r="G50" s="424" t="s">
        <v>438</v>
      </c>
      <c r="H50" s="510" t="s">
        <v>519</v>
      </c>
      <c r="I50" s="529" t="s">
        <v>493</v>
      </c>
      <c r="J50" s="529"/>
      <c r="K50" s="528">
        <v>45292</v>
      </c>
      <c r="L50" s="528">
        <v>45382</v>
      </c>
      <c r="M50" s="539" t="s">
        <v>552</v>
      </c>
    </row>
    <row r="51" spans="1:13" s="249" customFormat="1" ht="13.5" customHeight="1">
      <c r="A51" s="504"/>
      <c r="B51" s="501"/>
      <c r="C51" s="510"/>
      <c r="D51" s="512"/>
      <c r="E51" s="509"/>
      <c r="F51" s="530"/>
      <c r="G51" s="424"/>
      <c r="H51" s="510"/>
      <c r="I51" s="529"/>
      <c r="J51" s="529"/>
      <c r="K51" s="529"/>
      <c r="L51" s="529"/>
      <c r="M51" s="539"/>
    </row>
    <row r="52" spans="1:13" s="249" customFormat="1" ht="13.5" customHeight="1">
      <c r="A52" s="504"/>
      <c r="B52" s="501"/>
      <c r="C52" s="510"/>
      <c r="D52" s="512"/>
      <c r="E52" s="509"/>
      <c r="F52" s="530"/>
      <c r="G52" s="424"/>
      <c r="H52" s="510"/>
      <c r="I52" s="529"/>
      <c r="J52" s="529"/>
      <c r="K52" s="529"/>
      <c r="L52" s="529"/>
      <c r="M52" s="539"/>
    </row>
    <row r="53" spans="1:13" s="249" customFormat="1" ht="13.5" customHeight="1">
      <c r="A53" s="504"/>
      <c r="B53" s="501"/>
      <c r="C53" s="510"/>
      <c r="D53" s="512"/>
      <c r="E53" s="509"/>
      <c r="F53" s="530"/>
      <c r="G53" s="424"/>
      <c r="H53" s="510"/>
      <c r="I53" s="529"/>
      <c r="J53" s="529"/>
      <c r="K53" s="529"/>
      <c r="L53" s="529"/>
      <c r="M53" s="539"/>
    </row>
    <row r="54" spans="1:13" s="249" customFormat="1" ht="13.5" customHeight="1">
      <c r="A54" s="504"/>
      <c r="B54" s="501"/>
      <c r="C54" s="510"/>
      <c r="D54" s="512"/>
      <c r="E54" s="509"/>
      <c r="F54" s="530"/>
      <c r="G54" s="424"/>
      <c r="H54" s="510"/>
      <c r="I54" s="529"/>
      <c r="J54" s="529"/>
      <c r="K54" s="529"/>
      <c r="L54" s="529"/>
      <c r="M54" s="539"/>
    </row>
    <row r="55" spans="1:13" s="249" customFormat="1" ht="13.5" customHeight="1">
      <c r="A55" s="504"/>
      <c r="B55" s="501"/>
      <c r="C55" s="510"/>
      <c r="D55" s="512"/>
      <c r="E55" s="509"/>
      <c r="F55" s="530"/>
      <c r="G55" s="424"/>
      <c r="H55" s="510"/>
      <c r="I55" s="529"/>
      <c r="J55" s="529"/>
      <c r="K55" s="529"/>
      <c r="L55" s="529"/>
      <c r="M55" s="539"/>
    </row>
    <row r="56" spans="1:13" s="249" customFormat="1" ht="13.5" customHeight="1">
      <c r="A56" s="504"/>
      <c r="B56" s="501"/>
      <c r="C56" s="510"/>
      <c r="D56" s="512"/>
      <c r="E56" s="509"/>
      <c r="F56" s="530"/>
      <c r="G56" s="424"/>
      <c r="H56" s="510"/>
      <c r="I56" s="529"/>
      <c r="J56" s="529"/>
      <c r="K56" s="529"/>
      <c r="L56" s="529"/>
      <c r="M56" s="539"/>
    </row>
    <row r="57" spans="1:13" s="249" customFormat="1" ht="13.5" customHeight="1">
      <c r="A57" s="504"/>
      <c r="B57" s="501"/>
      <c r="C57" s="510"/>
      <c r="D57" s="512"/>
      <c r="E57" s="509"/>
      <c r="F57" s="530"/>
      <c r="G57" s="424"/>
      <c r="H57" s="510"/>
      <c r="I57" s="529"/>
      <c r="J57" s="529"/>
      <c r="K57" s="529"/>
      <c r="L57" s="529"/>
      <c r="M57" s="539"/>
    </row>
    <row r="58" spans="1:13" s="249" customFormat="1" ht="21.75" customHeight="1">
      <c r="A58" s="504"/>
      <c r="B58" s="501"/>
      <c r="C58" s="510"/>
      <c r="D58" s="512"/>
      <c r="E58" s="509"/>
      <c r="F58" s="530"/>
      <c r="G58" s="424"/>
      <c r="H58" s="510"/>
      <c r="I58" s="529"/>
      <c r="J58" s="529"/>
      <c r="K58" s="529"/>
      <c r="L58" s="529"/>
      <c r="M58" s="539"/>
    </row>
    <row r="59" spans="1:13" s="249" customFormat="1" ht="21.75" customHeight="1">
      <c r="A59" s="504"/>
      <c r="B59" s="501"/>
      <c r="C59" s="510"/>
      <c r="D59" s="512"/>
      <c r="E59" s="509"/>
      <c r="F59" s="530"/>
      <c r="G59" s="424"/>
      <c r="H59" s="510"/>
      <c r="I59" s="529"/>
      <c r="J59" s="529"/>
      <c r="K59" s="529"/>
      <c r="L59" s="529"/>
      <c r="M59" s="539"/>
    </row>
    <row r="60" spans="1:13" s="249" customFormat="1" ht="13.5" customHeight="1">
      <c r="A60" s="504">
        <f>'7. Mapa Final'!A60</f>
        <v>6</v>
      </c>
      <c r="B60" s="501" t="str">
        <f>'7. Mapa Final'!B60</f>
        <v>Ofrecer, prometer, entregar, aceptar o solicitar una ventaja indebida  para influir  en la toma de decisiones  para  la adquisición de predios en donación.</v>
      </c>
      <c r="C60" s="510" t="str">
        <f>'7. Mapa Final'!C60</f>
        <v>Cuando se emite un concepto favorable que conlleve a la adquisición de un predio por donación omitiendo el cumplimiento de los requisitos establecidos, con el fin de favorecer intereses particulares.</v>
      </c>
      <c r="D60" s="511" t="str">
        <f>'7. Mapa Final'!J60</f>
        <v>Baja - 2</v>
      </c>
      <c r="E60" s="508" t="str">
        <f>'7. Mapa Final'!K60</f>
        <v>Leve - 1</v>
      </c>
      <c r="F60" s="530" t="str">
        <f>'7. Mapa Final'!M60</f>
        <v>Bajo - 2</v>
      </c>
      <c r="G60" s="424" t="s">
        <v>438</v>
      </c>
      <c r="H60" s="510" t="s">
        <v>522</v>
      </c>
      <c r="I60" s="529" t="s">
        <v>493</v>
      </c>
      <c r="J60" s="529"/>
      <c r="K60" s="528">
        <v>45292</v>
      </c>
      <c r="L60" s="528">
        <v>45382</v>
      </c>
      <c r="M60" s="534" t="s">
        <v>556</v>
      </c>
    </row>
    <row r="61" spans="1:13" s="249" customFormat="1" ht="13.5" customHeight="1">
      <c r="A61" s="504"/>
      <c r="B61" s="501"/>
      <c r="C61" s="510"/>
      <c r="D61" s="512"/>
      <c r="E61" s="509"/>
      <c r="F61" s="530"/>
      <c r="G61" s="424"/>
      <c r="H61" s="510"/>
      <c r="I61" s="529"/>
      <c r="J61" s="529"/>
      <c r="K61" s="529"/>
      <c r="L61" s="529"/>
      <c r="M61" s="534"/>
    </row>
    <row r="62" spans="1:13" s="249" customFormat="1" ht="13.5" customHeight="1">
      <c r="A62" s="504"/>
      <c r="B62" s="501"/>
      <c r="C62" s="510"/>
      <c r="D62" s="512"/>
      <c r="E62" s="509"/>
      <c r="F62" s="530"/>
      <c r="G62" s="424"/>
      <c r="H62" s="510"/>
      <c r="I62" s="529"/>
      <c r="J62" s="529"/>
      <c r="K62" s="529"/>
      <c r="L62" s="529"/>
      <c r="M62" s="534"/>
    </row>
    <row r="63" spans="1:13" s="249" customFormat="1" ht="13.5" customHeight="1">
      <c r="A63" s="504"/>
      <c r="B63" s="501"/>
      <c r="C63" s="510"/>
      <c r="D63" s="512"/>
      <c r="E63" s="509"/>
      <c r="F63" s="530"/>
      <c r="G63" s="424"/>
      <c r="H63" s="510"/>
      <c r="I63" s="529"/>
      <c r="J63" s="529"/>
      <c r="K63" s="529"/>
      <c r="L63" s="529"/>
      <c r="M63" s="534"/>
    </row>
    <row r="64" spans="1:13" s="249" customFormat="1" ht="13.5" customHeight="1">
      <c r="A64" s="504"/>
      <c r="B64" s="501"/>
      <c r="C64" s="510"/>
      <c r="D64" s="512"/>
      <c r="E64" s="509"/>
      <c r="F64" s="530"/>
      <c r="G64" s="424"/>
      <c r="H64" s="510"/>
      <c r="I64" s="529"/>
      <c r="J64" s="529"/>
      <c r="K64" s="529"/>
      <c r="L64" s="529"/>
      <c r="M64" s="534"/>
    </row>
    <row r="65" spans="1:13" s="249" customFormat="1" ht="13.5" customHeight="1">
      <c r="A65" s="504"/>
      <c r="B65" s="501"/>
      <c r="C65" s="510"/>
      <c r="D65" s="512"/>
      <c r="E65" s="509"/>
      <c r="F65" s="530"/>
      <c r="G65" s="424"/>
      <c r="H65" s="510"/>
      <c r="I65" s="529"/>
      <c r="J65" s="529"/>
      <c r="K65" s="529"/>
      <c r="L65" s="529"/>
      <c r="M65" s="534"/>
    </row>
    <row r="66" spans="1:13" s="249" customFormat="1" ht="13.5" customHeight="1">
      <c r="A66" s="504"/>
      <c r="B66" s="501"/>
      <c r="C66" s="510"/>
      <c r="D66" s="512"/>
      <c r="E66" s="509"/>
      <c r="F66" s="530"/>
      <c r="G66" s="424"/>
      <c r="H66" s="510"/>
      <c r="I66" s="529"/>
      <c r="J66" s="529"/>
      <c r="K66" s="529"/>
      <c r="L66" s="529"/>
      <c r="M66" s="534"/>
    </row>
    <row r="67" spans="1:13" s="249" customFormat="1" ht="13.5" customHeight="1">
      <c r="A67" s="504"/>
      <c r="B67" s="501"/>
      <c r="C67" s="510"/>
      <c r="D67" s="512"/>
      <c r="E67" s="509"/>
      <c r="F67" s="530"/>
      <c r="G67" s="424"/>
      <c r="H67" s="510"/>
      <c r="I67" s="529"/>
      <c r="J67" s="529"/>
      <c r="K67" s="529"/>
      <c r="L67" s="529"/>
      <c r="M67" s="534"/>
    </row>
    <row r="68" spans="1:13" s="249" customFormat="1" ht="21.75" customHeight="1">
      <c r="A68" s="504"/>
      <c r="B68" s="501"/>
      <c r="C68" s="510"/>
      <c r="D68" s="512"/>
      <c r="E68" s="509"/>
      <c r="F68" s="530"/>
      <c r="G68" s="424"/>
      <c r="H68" s="510"/>
      <c r="I68" s="529"/>
      <c r="J68" s="529"/>
      <c r="K68" s="529"/>
      <c r="L68" s="529"/>
      <c r="M68" s="534"/>
    </row>
    <row r="69" spans="1:13" s="249" customFormat="1" ht="21.75" customHeight="1">
      <c r="A69" s="504"/>
      <c r="B69" s="501"/>
      <c r="C69" s="510"/>
      <c r="D69" s="512"/>
      <c r="E69" s="509"/>
      <c r="F69" s="530"/>
      <c r="G69" s="424"/>
      <c r="H69" s="510"/>
      <c r="I69" s="529"/>
      <c r="J69" s="529"/>
      <c r="K69" s="529"/>
      <c r="L69" s="529"/>
      <c r="M69" s="534"/>
    </row>
    <row r="70" spans="1:13" s="249" customFormat="1" ht="13.5" customHeight="1">
      <c r="A70" s="504">
        <f>'7. Mapa Final'!A70</f>
        <v>7</v>
      </c>
      <c r="B70" s="501" t="str">
        <f>'7. Mapa Final'!B70</f>
        <v>Ofrecer, prometer, entregar, aceptar o solicitar una ventaja indebida para conseguir el favorecimiento competitivo  en  la evaluación técnica (proceso de selección) en  contratos de Estudios y Diseños o Construcción de sedes y despachos judiciales.</v>
      </c>
      <c r="C70" s="510" t="str">
        <f>'7. Mapa Final'!C70</f>
        <v>Cuando se emite un concepto técnico basado en una evaluación que redunde en ventajas para agentes internos y externos, sin la adecuada justificación técnica.</v>
      </c>
      <c r="D70" s="511" t="str">
        <f>'7. Mapa Final'!J70</f>
        <v>Muy Baja - 1</v>
      </c>
      <c r="E70" s="508" t="str">
        <f>'7. Mapa Final'!K70</f>
        <v>Moderado - 3</v>
      </c>
      <c r="F70" s="530" t="str">
        <f>'7. Mapa Final'!M70</f>
        <v>Moderado - 3</v>
      </c>
      <c r="G70" s="424" t="s">
        <v>438</v>
      </c>
      <c r="H70" s="379" t="s">
        <v>520</v>
      </c>
      <c r="I70" s="529" t="s">
        <v>493</v>
      </c>
      <c r="J70" s="529"/>
      <c r="K70" s="528">
        <v>45292</v>
      </c>
      <c r="L70" s="528">
        <v>45382</v>
      </c>
      <c r="M70" s="534" t="s">
        <v>552</v>
      </c>
    </row>
    <row r="71" spans="1:13" s="249" customFormat="1" ht="13.5" customHeight="1">
      <c r="A71" s="504"/>
      <c r="B71" s="501"/>
      <c r="C71" s="510"/>
      <c r="D71" s="512"/>
      <c r="E71" s="509"/>
      <c r="F71" s="530"/>
      <c r="G71" s="424"/>
      <c r="H71" s="510"/>
      <c r="I71" s="529"/>
      <c r="J71" s="529"/>
      <c r="K71" s="529"/>
      <c r="L71" s="529"/>
      <c r="M71" s="534"/>
    </row>
    <row r="72" spans="1:13" s="249" customFormat="1" ht="13.5" customHeight="1">
      <c r="A72" s="504"/>
      <c r="B72" s="501"/>
      <c r="C72" s="510"/>
      <c r="D72" s="512"/>
      <c r="E72" s="509"/>
      <c r="F72" s="530"/>
      <c r="G72" s="424"/>
      <c r="H72" s="510"/>
      <c r="I72" s="529"/>
      <c r="J72" s="529"/>
      <c r="K72" s="529"/>
      <c r="L72" s="529"/>
      <c r="M72" s="534"/>
    </row>
    <row r="73" spans="1:13" s="249" customFormat="1" ht="13.5" customHeight="1">
      <c r="A73" s="504"/>
      <c r="B73" s="501"/>
      <c r="C73" s="510"/>
      <c r="D73" s="512"/>
      <c r="E73" s="509"/>
      <c r="F73" s="530"/>
      <c r="G73" s="424"/>
      <c r="H73" s="510"/>
      <c r="I73" s="529"/>
      <c r="J73" s="529"/>
      <c r="K73" s="529"/>
      <c r="L73" s="529"/>
      <c r="M73" s="534"/>
    </row>
    <row r="74" spans="1:13" s="249" customFormat="1" ht="13.5" customHeight="1">
      <c r="A74" s="504"/>
      <c r="B74" s="501"/>
      <c r="C74" s="510"/>
      <c r="D74" s="512"/>
      <c r="E74" s="509"/>
      <c r="F74" s="530"/>
      <c r="G74" s="424"/>
      <c r="H74" s="510"/>
      <c r="I74" s="529"/>
      <c r="J74" s="529"/>
      <c r="K74" s="529"/>
      <c r="L74" s="529"/>
      <c r="M74" s="534"/>
    </row>
    <row r="75" spans="1:13" s="249" customFormat="1" ht="13.5" customHeight="1">
      <c r="A75" s="504"/>
      <c r="B75" s="501"/>
      <c r="C75" s="510"/>
      <c r="D75" s="512"/>
      <c r="E75" s="509"/>
      <c r="F75" s="530"/>
      <c r="G75" s="424"/>
      <c r="H75" s="510"/>
      <c r="I75" s="529"/>
      <c r="J75" s="529"/>
      <c r="K75" s="529"/>
      <c r="L75" s="529"/>
      <c r="M75" s="534"/>
    </row>
    <row r="76" spans="1:13" s="249" customFormat="1" ht="13.5" customHeight="1">
      <c r="A76" s="504"/>
      <c r="B76" s="501"/>
      <c r="C76" s="510"/>
      <c r="D76" s="512"/>
      <c r="E76" s="509"/>
      <c r="F76" s="530"/>
      <c r="G76" s="424"/>
      <c r="H76" s="510"/>
      <c r="I76" s="529"/>
      <c r="J76" s="529"/>
      <c r="K76" s="529"/>
      <c r="L76" s="529"/>
      <c r="M76" s="534"/>
    </row>
    <row r="77" spans="1:13" s="249" customFormat="1" ht="13.5" customHeight="1">
      <c r="A77" s="504"/>
      <c r="B77" s="501"/>
      <c r="C77" s="510"/>
      <c r="D77" s="512"/>
      <c r="E77" s="509"/>
      <c r="F77" s="530"/>
      <c r="G77" s="424"/>
      <c r="H77" s="510"/>
      <c r="I77" s="529"/>
      <c r="J77" s="529"/>
      <c r="K77" s="529"/>
      <c r="L77" s="529"/>
      <c r="M77" s="534"/>
    </row>
    <row r="78" spans="1:13" s="249" customFormat="1" ht="21.75" customHeight="1">
      <c r="A78" s="504"/>
      <c r="B78" s="501"/>
      <c r="C78" s="510"/>
      <c r="D78" s="512"/>
      <c r="E78" s="509"/>
      <c r="F78" s="530"/>
      <c r="G78" s="424"/>
      <c r="H78" s="510"/>
      <c r="I78" s="529"/>
      <c r="J78" s="529"/>
      <c r="K78" s="529"/>
      <c r="L78" s="529"/>
      <c r="M78" s="534"/>
    </row>
    <row r="79" spans="1:13" s="249" customFormat="1" ht="21.75" customHeight="1">
      <c r="A79" s="504"/>
      <c r="B79" s="501"/>
      <c r="C79" s="510"/>
      <c r="D79" s="512"/>
      <c r="E79" s="509"/>
      <c r="F79" s="530"/>
      <c r="G79" s="424"/>
      <c r="H79" s="510"/>
      <c r="I79" s="529"/>
      <c r="J79" s="529"/>
      <c r="K79" s="529"/>
      <c r="L79" s="529"/>
      <c r="M79" s="534"/>
    </row>
    <row r="80" spans="1:13" s="249" customFormat="1" ht="13.5" customHeight="1">
      <c r="A80" s="504">
        <f>'7. Mapa Final'!A80</f>
        <v>8</v>
      </c>
      <c r="B80" s="501" t="str">
        <f>'7. Mapa Final'!B80</f>
        <v>Ofrecer, prometer, entregar, aceptar o solicitar una ventaja indebida para conseguir el favorecimiento competitivo  en  la adición  de  contratos de Estudios y Diseños o construcción de sedes y despachos judiciales.</v>
      </c>
      <c r="C80" s="510" t="str">
        <f>'7. Mapa Final'!C80</f>
        <v>Cuando se adicionen contratos que son ventajosos para agentes internos y externos, sin la adecuada justificación que soporte su valor.</v>
      </c>
      <c r="D80" s="511" t="str">
        <f>'7. Mapa Final'!J80</f>
        <v>Muy Baja - 1</v>
      </c>
      <c r="E80" s="508" t="str">
        <f>'7. Mapa Final'!K80</f>
        <v>Menor - 2</v>
      </c>
      <c r="F80" s="530" t="str">
        <f>'7. Mapa Final'!M80</f>
        <v>Bajo - 2</v>
      </c>
      <c r="G80" s="424" t="s">
        <v>438</v>
      </c>
      <c r="H80" s="379" t="s">
        <v>521</v>
      </c>
      <c r="I80" s="529" t="s">
        <v>493</v>
      </c>
      <c r="J80" s="529"/>
      <c r="K80" s="528">
        <v>45292</v>
      </c>
      <c r="L80" s="528">
        <v>45382</v>
      </c>
      <c r="M80" s="534" t="s">
        <v>552</v>
      </c>
    </row>
    <row r="81" spans="1:13" s="249" customFormat="1" ht="13.5" customHeight="1">
      <c r="A81" s="504"/>
      <c r="B81" s="501"/>
      <c r="C81" s="510"/>
      <c r="D81" s="512"/>
      <c r="E81" s="509"/>
      <c r="F81" s="530"/>
      <c r="G81" s="424"/>
      <c r="H81" s="510"/>
      <c r="I81" s="529"/>
      <c r="J81" s="529"/>
      <c r="K81" s="529"/>
      <c r="L81" s="529"/>
      <c r="M81" s="534"/>
    </row>
    <row r="82" spans="1:13" s="249" customFormat="1" ht="13.5" customHeight="1">
      <c r="A82" s="504"/>
      <c r="B82" s="501"/>
      <c r="C82" s="510"/>
      <c r="D82" s="512"/>
      <c r="E82" s="509"/>
      <c r="F82" s="530"/>
      <c r="G82" s="424"/>
      <c r="H82" s="510"/>
      <c r="I82" s="529"/>
      <c r="J82" s="529"/>
      <c r="K82" s="529"/>
      <c r="L82" s="529"/>
      <c r="M82" s="534"/>
    </row>
    <row r="83" spans="1:13" s="249" customFormat="1" ht="13.5" customHeight="1">
      <c r="A83" s="504"/>
      <c r="B83" s="501"/>
      <c r="C83" s="510"/>
      <c r="D83" s="512"/>
      <c r="E83" s="509"/>
      <c r="F83" s="530"/>
      <c r="G83" s="424"/>
      <c r="H83" s="510"/>
      <c r="I83" s="529"/>
      <c r="J83" s="529"/>
      <c r="K83" s="529"/>
      <c r="L83" s="529"/>
      <c r="M83" s="534"/>
    </row>
    <row r="84" spans="1:13" s="249" customFormat="1" ht="13.5" customHeight="1">
      <c r="A84" s="504"/>
      <c r="B84" s="501"/>
      <c r="C84" s="510"/>
      <c r="D84" s="512"/>
      <c r="E84" s="509"/>
      <c r="F84" s="530"/>
      <c r="G84" s="424"/>
      <c r="H84" s="510"/>
      <c r="I84" s="529"/>
      <c r="J84" s="529"/>
      <c r="K84" s="529"/>
      <c r="L84" s="529"/>
      <c r="M84" s="534"/>
    </row>
    <row r="85" spans="1:13" s="249" customFormat="1" ht="13.5" customHeight="1">
      <c r="A85" s="504"/>
      <c r="B85" s="501"/>
      <c r="C85" s="510"/>
      <c r="D85" s="512"/>
      <c r="E85" s="509"/>
      <c r="F85" s="530"/>
      <c r="G85" s="424"/>
      <c r="H85" s="510"/>
      <c r="I85" s="529"/>
      <c r="J85" s="529"/>
      <c r="K85" s="529"/>
      <c r="L85" s="529"/>
      <c r="M85" s="534"/>
    </row>
    <row r="86" spans="1:13" s="249" customFormat="1" ht="13.5" customHeight="1">
      <c r="A86" s="504"/>
      <c r="B86" s="501"/>
      <c r="C86" s="510"/>
      <c r="D86" s="512"/>
      <c r="E86" s="509"/>
      <c r="F86" s="530"/>
      <c r="G86" s="424"/>
      <c r="H86" s="510"/>
      <c r="I86" s="529"/>
      <c r="J86" s="529"/>
      <c r="K86" s="529"/>
      <c r="L86" s="529"/>
      <c r="M86" s="534"/>
    </row>
    <row r="87" spans="1:13" s="249" customFormat="1" ht="13.5" customHeight="1">
      <c r="A87" s="504"/>
      <c r="B87" s="501"/>
      <c r="C87" s="510"/>
      <c r="D87" s="512"/>
      <c r="E87" s="509"/>
      <c r="F87" s="530"/>
      <c r="G87" s="424"/>
      <c r="H87" s="510"/>
      <c r="I87" s="529"/>
      <c r="J87" s="529"/>
      <c r="K87" s="529"/>
      <c r="L87" s="529"/>
      <c r="M87" s="534"/>
    </row>
    <row r="88" spans="1:13" s="249" customFormat="1" ht="21.75" customHeight="1">
      <c r="A88" s="504"/>
      <c r="B88" s="501"/>
      <c r="C88" s="510"/>
      <c r="D88" s="512"/>
      <c r="E88" s="509"/>
      <c r="F88" s="530"/>
      <c r="G88" s="424"/>
      <c r="H88" s="510"/>
      <c r="I88" s="529"/>
      <c r="J88" s="529"/>
      <c r="K88" s="529"/>
      <c r="L88" s="529"/>
      <c r="M88" s="534"/>
    </row>
    <row r="89" spans="1:13" s="249" customFormat="1" ht="21.75" customHeight="1">
      <c r="A89" s="504"/>
      <c r="B89" s="501"/>
      <c r="C89" s="510"/>
      <c r="D89" s="512"/>
      <c r="E89" s="509"/>
      <c r="F89" s="530"/>
      <c r="G89" s="424"/>
      <c r="H89" s="510"/>
      <c r="I89" s="529"/>
      <c r="J89" s="529"/>
      <c r="K89" s="529"/>
      <c r="L89" s="529"/>
      <c r="M89" s="534"/>
    </row>
    <row r="90" spans="1:13" s="249" customFormat="1" ht="13.5" customHeight="1">
      <c r="A90" s="504">
        <f>'7. Mapa Final'!A90</f>
        <v>9</v>
      </c>
      <c r="B90" s="501" t="str">
        <f>'7. Mapa Final'!B90</f>
        <v>Ofrecer, prometer, entregar, aceptar o solicitar una ventaja indebida para conseguir la recepción de Diseños u obras.</v>
      </c>
      <c r="C90" s="510" t="str">
        <f>'7. Mapa Final'!C90</f>
        <v>Cuando un agente interno o externos, obtiene una ventaja indebida por recibir Estudios y Diseños u Obras, que no cumplan con los requisitos contractuales.</v>
      </c>
      <c r="D90" s="511" t="str">
        <f>'7. Mapa Final'!J90</f>
        <v>Muy Baja - 1</v>
      </c>
      <c r="E90" s="508" t="str">
        <f>'7. Mapa Final'!K90</f>
        <v>Leve - 1</v>
      </c>
      <c r="F90" s="530" t="str">
        <f>'7. Mapa Final'!M90</f>
        <v>Bajo - 1</v>
      </c>
      <c r="G90" s="424" t="s">
        <v>438</v>
      </c>
      <c r="H90" s="510" t="s">
        <v>518</v>
      </c>
      <c r="I90" s="529" t="s">
        <v>493</v>
      </c>
      <c r="J90" s="529"/>
      <c r="K90" s="528">
        <v>45292</v>
      </c>
      <c r="L90" s="528">
        <v>45382</v>
      </c>
      <c r="M90" s="534" t="s">
        <v>552</v>
      </c>
    </row>
    <row r="91" spans="1:13" s="249" customFormat="1" ht="13.5" customHeight="1">
      <c r="A91" s="504"/>
      <c r="B91" s="501"/>
      <c r="C91" s="510"/>
      <c r="D91" s="512"/>
      <c r="E91" s="509"/>
      <c r="F91" s="530"/>
      <c r="G91" s="424"/>
      <c r="H91" s="510"/>
      <c r="I91" s="529"/>
      <c r="J91" s="529"/>
      <c r="K91" s="529"/>
      <c r="L91" s="529"/>
      <c r="M91" s="534"/>
    </row>
    <row r="92" spans="1:13" s="249" customFormat="1" ht="13.5" customHeight="1">
      <c r="A92" s="504"/>
      <c r="B92" s="501"/>
      <c r="C92" s="510"/>
      <c r="D92" s="512"/>
      <c r="E92" s="509"/>
      <c r="F92" s="530"/>
      <c r="G92" s="424"/>
      <c r="H92" s="510"/>
      <c r="I92" s="529"/>
      <c r="J92" s="529"/>
      <c r="K92" s="529"/>
      <c r="L92" s="529"/>
      <c r="M92" s="534"/>
    </row>
    <row r="93" spans="1:13" s="249" customFormat="1" ht="13.5" customHeight="1">
      <c r="A93" s="504"/>
      <c r="B93" s="501"/>
      <c r="C93" s="510"/>
      <c r="D93" s="512"/>
      <c r="E93" s="509"/>
      <c r="F93" s="530"/>
      <c r="G93" s="424"/>
      <c r="H93" s="510"/>
      <c r="I93" s="529"/>
      <c r="J93" s="529"/>
      <c r="K93" s="529"/>
      <c r="L93" s="529"/>
      <c r="M93" s="534"/>
    </row>
    <row r="94" spans="1:13" s="249" customFormat="1" ht="13.5" customHeight="1">
      <c r="A94" s="504"/>
      <c r="B94" s="501"/>
      <c r="C94" s="510"/>
      <c r="D94" s="512"/>
      <c r="E94" s="509"/>
      <c r="F94" s="530"/>
      <c r="G94" s="424"/>
      <c r="H94" s="510"/>
      <c r="I94" s="529"/>
      <c r="J94" s="529"/>
      <c r="K94" s="529"/>
      <c r="L94" s="529"/>
      <c r="M94" s="534"/>
    </row>
    <row r="95" spans="1:13" s="249" customFormat="1" ht="13.5" customHeight="1">
      <c r="A95" s="504"/>
      <c r="B95" s="501"/>
      <c r="C95" s="510"/>
      <c r="D95" s="512"/>
      <c r="E95" s="509"/>
      <c r="F95" s="530"/>
      <c r="G95" s="424"/>
      <c r="H95" s="510"/>
      <c r="I95" s="529"/>
      <c r="J95" s="529"/>
      <c r="K95" s="529"/>
      <c r="L95" s="529"/>
      <c r="M95" s="534"/>
    </row>
    <row r="96" spans="1:13" s="249" customFormat="1" ht="13.5" customHeight="1">
      <c r="A96" s="504"/>
      <c r="B96" s="501"/>
      <c r="C96" s="510"/>
      <c r="D96" s="512"/>
      <c r="E96" s="509"/>
      <c r="F96" s="530"/>
      <c r="G96" s="424"/>
      <c r="H96" s="510"/>
      <c r="I96" s="529"/>
      <c r="J96" s="529"/>
      <c r="K96" s="529"/>
      <c r="L96" s="529"/>
      <c r="M96" s="534"/>
    </row>
    <row r="97" spans="1:13" s="249" customFormat="1" ht="13.5" customHeight="1">
      <c r="A97" s="504"/>
      <c r="B97" s="501"/>
      <c r="C97" s="510"/>
      <c r="D97" s="512"/>
      <c r="E97" s="509"/>
      <c r="F97" s="530"/>
      <c r="G97" s="424"/>
      <c r="H97" s="510"/>
      <c r="I97" s="529"/>
      <c r="J97" s="529"/>
      <c r="K97" s="529"/>
      <c r="L97" s="529"/>
      <c r="M97" s="534"/>
    </row>
    <row r="98" spans="1:13" s="249" customFormat="1" ht="21.75" customHeight="1">
      <c r="A98" s="504"/>
      <c r="B98" s="501"/>
      <c r="C98" s="510"/>
      <c r="D98" s="512"/>
      <c r="E98" s="509"/>
      <c r="F98" s="530"/>
      <c r="G98" s="424"/>
      <c r="H98" s="510"/>
      <c r="I98" s="529"/>
      <c r="J98" s="529"/>
      <c r="K98" s="529"/>
      <c r="L98" s="529"/>
      <c r="M98" s="534"/>
    </row>
    <row r="99" spans="1:13" s="249" customFormat="1" ht="21.75" customHeight="1">
      <c r="A99" s="504"/>
      <c r="B99" s="501"/>
      <c r="C99" s="510"/>
      <c r="D99" s="512"/>
      <c r="E99" s="509"/>
      <c r="F99" s="530"/>
      <c r="G99" s="424"/>
      <c r="H99" s="510"/>
      <c r="I99" s="529"/>
      <c r="J99" s="529"/>
      <c r="K99" s="529"/>
      <c r="L99" s="529"/>
      <c r="M99" s="534"/>
    </row>
  </sheetData>
  <mergeCells count="135">
    <mergeCell ref="M40:M49"/>
    <mergeCell ref="A40:A49"/>
    <mergeCell ref="B40:B49"/>
    <mergeCell ref="C40:C49"/>
    <mergeCell ref="D40:D49"/>
    <mergeCell ref="E40:E49"/>
    <mergeCell ref="F40:F49"/>
    <mergeCell ref="G40:G49"/>
    <mergeCell ref="H40:H49"/>
    <mergeCell ref="I40:I49"/>
    <mergeCell ref="A80:A89"/>
    <mergeCell ref="J90:J99"/>
    <mergeCell ref="K90:K99"/>
    <mergeCell ref="L90:L99"/>
    <mergeCell ref="M90:M99"/>
    <mergeCell ref="F80:F89"/>
    <mergeCell ref="G80:G89"/>
    <mergeCell ref="H80:H89"/>
    <mergeCell ref="I80:I89"/>
    <mergeCell ref="J80:J89"/>
    <mergeCell ref="A90:A99"/>
    <mergeCell ref="B90:B99"/>
    <mergeCell ref="C90:C99"/>
    <mergeCell ref="D90:D99"/>
    <mergeCell ref="E90:E99"/>
    <mergeCell ref="F90:F99"/>
    <mergeCell ref="G90:G99"/>
    <mergeCell ref="H90:H99"/>
    <mergeCell ref="I90:I99"/>
    <mergeCell ref="B80:B89"/>
    <mergeCell ref="C80:C89"/>
    <mergeCell ref="D80:D89"/>
    <mergeCell ref="E80:E89"/>
    <mergeCell ref="I70:I79"/>
    <mergeCell ref="J70:J79"/>
    <mergeCell ref="K70:K79"/>
    <mergeCell ref="L70:L79"/>
    <mergeCell ref="M70:M79"/>
    <mergeCell ref="K80:K89"/>
    <mergeCell ref="L80:L89"/>
    <mergeCell ref="M80:M89"/>
    <mergeCell ref="A9:G9"/>
    <mergeCell ref="H20:H29"/>
    <mergeCell ref="A70:A79"/>
    <mergeCell ref="B70:B79"/>
    <mergeCell ref="C70:C79"/>
    <mergeCell ref="D70:D79"/>
    <mergeCell ref="E70:E79"/>
    <mergeCell ref="F70:F79"/>
    <mergeCell ref="G70:G79"/>
    <mergeCell ref="H70:H79"/>
    <mergeCell ref="C10:C19"/>
    <mergeCell ref="D10:D19"/>
    <mergeCell ref="E10:E19"/>
    <mergeCell ref="F50:F59"/>
    <mergeCell ref="G30:G39"/>
    <mergeCell ref="H30:H39"/>
    <mergeCell ref="B50:B59"/>
    <mergeCell ref="C50:C59"/>
    <mergeCell ref="D30:D39"/>
    <mergeCell ref="E30:E39"/>
    <mergeCell ref="D50:D59"/>
    <mergeCell ref="E50:E59"/>
    <mergeCell ref="J60:J69"/>
    <mergeCell ref="K60:K69"/>
    <mergeCell ref="B30:B39"/>
    <mergeCell ref="J40:J49"/>
    <mergeCell ref="K40:K49"/>
    <mergeCell ref="L60:L69"/>
    <mergeCell ref="M60:M69"/>
    <mergeCell ref="F10:F19"/>
    <mergeCell ref="G10:G19"/>
    <mergeCell ref="H10:H19"/>
    <mergeCell ref="I10:I19"/>
    <mergeCell ref="J10:J19"/>
    <mergeCell ref="M30:M39"/>
    <mergeCell ref="J50:J59"/>
    <mergeCell ref="K50:K59"/>
    <mergeCell ref="L50:L59"/>
    <mergeCell ref="M50:M59"/>
    <mergeCell ref="J30:J39"/>
    <mergeCell ref="K30:K39"/>
    <mergeCell ref="L30:L39"/>
    <mergeCell ref="I30:I39"/>
    <mergeCell ref="G50:G59"/>
    <mergeCell ref="H50:H59"/>
    <mergeCell ref="I50:I59"/>
    <mergeCell ref="L10:L19"/>
    <mergeCell ref="M10:M19"/>
    <mergeCell ref="K10:K19"/>
    <mergeCell ref="F30:F39"/>
    <mergeCell ref="L40:L49"/>
    <mergeCell ref="A60:A69"/>
    <mergeCell ref="B60:B69"/>
    <mergeCell ref="C60:C69"/>
    <mergeCell ref="D60:D69"/>
    <mergeCell ref="E60:E69"/>
    <mergeCell ref="F60:F69"/>
    <mergeCell ref="G60:G69"/>
    <mergeCell ref="H60:H69"/>
    <mergeCell ref="I60:I69"/>
    <mergeCell ref="A20:A29"/>
    <mergeCell ref="C20:C29"/>
    <mergeCell ref="L20:L29"/>
    <mergeCell ref="F20:F29"/>
    <mergeCell ref="G20:G29"/>
    <mergeCell ref="I20:I29"/>
    <mergeCell ref="J20:J29"/>
    <mergeCell ref="K20:K29"/>
    <mergeCell ref="M20:M24"/>
    <mergeCell ref="M25:M29"/>
    <mergeCell ref="B10:B19"/>
    <mergeCell ref="A10:A19"/>
    <mergeCell ref="A50:A59"/>
    <mergeCell ref="A30:A39"/>
    <mergeCell ref="E20:E29"/>
    <mergeCell ref="C30:C39"/>
    <mergeCell ref="D20:D29"/>
    <mergeCell ref="K1:M3"/>
    <mergeCell ref="A4:B4"/>
    <mergeCell ref="A5:B5"/>
    <mergeCell ref="C5:M5"/>
    <mergeCell ref="C4:M4"/>
    <mergeCell ref="A1:C3"/>
    <mergeCell ref="D1:J2"/>
    <mergeCell ref="H7:H8"/>
    <mergeCell ref="I7:J7"/>
    <mergeCell ref="K7:L7"/>
    <mergeCell ref="M7:M8"/>
    <mergeCell ref="A6:B6"/>
    <mergeCell ref="A7:C7"/>
    <mergeCell ref="D7:F7"/>
    <mergeCell ref="G7:G8"/>
    <mergeCell ref="C6:M6"/>
    <mergeCell ref="B20:B29"/>
  </mergeCells>
  <conditionalFormatting sqref="A7:B7">
    <cfRule type="containsText" dxfId="307" priority="35" operator="containsText" text="4- Bajo">
      <formula>NOT(ISERROR(SEARCH("4- Bajo",A7)))</formula>
    </cfRule>
    <cfRule type="containsText" dxfId="306" priority="34" operator="containsText" text="3- Bajo">
      <formula>NOT(ISERROR(SEARCH("3- Bajo",A7)))</formula>
    </cfRule>
    <cfRule type="containsText" dxfId="305" priority="33" operator="containsText" text="4- Moderado">
      <formula>NOT(ISERROR(SEARCH("4- Moderado",A7)))</formula>
    </cfRule>
    <cfRule type="containsText" dxfId="304" priority="31" operator="containsText" text="3- Moderado">
      <formula>NOT(ISERROR(SEARCH("3- Moderado",A7)))</formula>
    </cfRule>
    <cfRule type="containsText" dxfId="303" priority="32" operator="containsText" text="6- Moderado">
      <formula>NOT(ISERROR(SEARCH("6- Moderado",A7)))</formula>
    </cfRule>
    <cfRule type="containsText" dxfId="302" priority="36" operator="containsText" text="1- Bajo">
      <formula>NOT(ISERROR(SEARCH("1- Bajo",A7)))</formula>
    </cfRule>
  </conditionalFormatting>
  <conditionalFormatting sqref="A10:B10 D10:E10">
    <cfRule type="containsText" dxfId="301" priority="314" operator="containsText" text="1- Bajo">
      <formula>NOT(ISERROR(SEARCH("1- Bajo",A10)))</formula>
    </cfRule>
    <cfRule type="containsText" dxfId="300" priority="312" operator="containsText" text="3- Bajo">
      <formula>NOT(ISERROR(SEARCH("3- Bajo",A10)))</formula>
    </cfRule>
    <cfRule type="containsText" dxfId="299" priority="313" operator="containsText" text="4- Bajo">
      <formula>NOT(ISERROR(SEARCH("4- Bajo",A10)))</formula>
    </cfRule>
  </conditionalFormatting>
  <conditionalFormatting sqref="A20:B20 D20:E20">
    <cfRule type="containsText" dxfId="298" priority="285" operator="containsText" text="3- Bajo">
      <formula>NOT(ISERROR(SEARCH("3- Bajo",A20)))</formula>
    </cfRule>
    <cfRule type="containsText" dxfId="297" priority="286" operator="containsText" text="4- Bajo">
      <formula>NOT(ISERROR(SEARCH("4- Bajo",A20)))</formula>
    </cfRule>
    <cfRule type="containsText" dxfId="296" priority="287" operator="containsText" text="1- Bajo">
      <formula>NOT(ISERROR(SEARCH("1- Bajo",A20)))</formula>
    </cfRule>
  </conditionalFormatting>
  <conditionalFormatting sqref="A30:B30 D30:E30">
    <cfRule type="containsText" dxfId="295" priority="266" operator="containsText" text="1- Bajo">
      <formula>NOT(ISERROR(SEARCH("1- Bajo",A30)))</formula>
    </cfRule>
    <cfRule type="containsText" dxfId="294" priority="264" operator="containsText" text="3- Bajo">
      <formula>NOT(ISERROR(SEARCH("3- Bajo",A30)))</formula>
    </cfRule>
    <cfRule type="containsText" dxfId="293" priority="265" operator="containsText" text="4- Bajo">
      <formula>NOT(ISERROR(SEARCH("4- Bajo",A30)))</formula>
    </cfRule>
  </conditionalFormatting>
  <conditionalFormatting sqref="A40:B40">
    <cfRule type="containsText" dxfId="292" priority="13" operator="containsText" text="3- Moderado">
      <formula>NOT(ISERROR(SEARCH("3- Moderado",A40)))</formula>
    </cfRule>
    <cfRule type="containsText" dxfId="291" priority="14" operator="containsText" text="6- Moderado">
      <formula>NOT(ISERROR(SEARCH("6- Moderado",A40)))</formula>
    </cfRule>
    <cfRule type="containsText" dxfId="290" priority="15" operator="containsText" text="4- Moderado">
      <formula>NOT(ISERROR(SEARCH("4- Moderado",A40)))</formula>
    </cfRule>
    <cfRule type="containsText" dxfId="289" priority="16" operator="containsText" text="3- Bajo">
      <formula>NOT(ISERROR(SEARCH("3- Bajo",A40)))</formula>
    </cfRule>
    <cfRule type="containsText" dxfId="288" priority="17" operator="containsText" text="4- Bajo">
      <formula>NOT(ISERROR(SEARCH("4- Bajo",A40)))</formula>
    </cfRule>
    <cfRule type="containsText" dxfId="287" priority="18" operator="containsText" text="1- Bajo">
      <formula>NOT(ISERROR(SEARCH("1- Bajo",A40)))</formula>
    </cfRule>
  </conditionalFormatting>
  <conditionalFormatting sqref="A50:B50 D50:E50">
    <cfRule type="containsText" dxfId="286" priority="243" operator="containsText" text="3- Bajo">
      <formula>NOT(ISERROR(SEARCH("3- Bajo",A50)))</formula>
    </cfRule>
    <cfRule type="containsText" dxfId="285" priority="245" operator="containsText" text="1- Bajo">
      <formula>NOT(ISERROR(SEARCH("1- Bajo",A50)))</formula>
    </cfRule>
    <cfRule type="containsText" dxfId="284" priority="244" operator="containsText" text="4- Bajo">
      <formula>NOT(ISERROR(SEARCH("4- Bajo",A50)))</formula>
    </cfRule>
  </conditionalFormatting>
  <conditionalFormatting sqref="A60:B60 D60:E60">
    <cfRule type="containsText" dxfId="283" priority="224" operator="containsText" text="1- Bajo">
      <formula>NOT(ISERROR(SEARCH("1- Bajo",A60)))</formula>
    </cfRule>
    <cfRule type="containsText" dxfId="282" priority="222" operator="containsText" text="3- Bajo">
      <formula>NOT(ISERROR(SEARCH("3- Bajo",A60)))</formula>
    </cfRule>
    <cfRule type="containsText" dxfId="281" priority="223" operator="containsText" text="4- Bajo">
      <formula>NOT(ISERROR(SEARCH("4- Bajo",A60)))</formula>
    </cfRule>
  </conditionalFormatting>
  <conditionalFormatting sqref="A70:B70 D70:E70">
    <cfRule type="containsText" dxfId="280" priority="203" operator="containsText" text="1- Bajo">
      <formula>NOT(ISERROR(SEARCH("1- Bajo",A70)))</formula>
    </cfRule>
    <cfRule type="containsText" dxfId="279" priority="202" operator="containsText" text="4- Bajo">
      <formula>NOT(ISERROR(SEARCH("4- Bajo",A70)))</formula>
    </cfRule>
    <cfRule type="containsText" dxfId="278" priority="201" operator="containsText" text="3- Bajo">
      <formula>NOT(ISERROR(SEARCH("3- Bajo",A70)))</formula>
    </cfRule>
  </conditionalFormatting>
  <conditionalFormatting sqref="A80:B80 D80:E80">
    <cfRule type="containsText" dxfId="277" priority="180" operator="containsText" text="3- Bajo">
      <formula>NOT(ISERROR(SEARCH("3- Bajo",A80)))</formula>
    </cfRule>
    <cfRule type="containsText" dxfId="276" priority="181" operator="containsText" text="4- Bajo">
      <formula>NOT(ISERROR(SEARCH("4- Bajo",A80)))</formula>
    </cfRule>
    <cfRule type="containsText" dxfId="275" priority="182" operator="containsText" text="1- Bajo">
      <formula>NOT(ISERROR(SEARCH("1- Bajo",A80)))</formula>
    </cfRule>
  </conditionalFormatting>
  <conditionalFormatting sqref="A90:B90 D90:E90">
    <cfRule type="containsText" dxfId="274" priority="160" operator="containsText" text="4- Bajo">
      <formula>NOT(ISERROR(SEARCH("4- Bajo",A90)))</formula>
    </cfRule>
    <cfRule type="containsText" dxfId="273" priority="161" operator="containsText" text="1- Bajo">
      <formula>NOT(ISERROR(SEARCH("1- Bajo",A90)))</formula>
    </cfRule>
    <cfRule type="containsText" dxfId="272" priority="159" operator="containsText" text="3- Bajo">
      <formula>NOT(ISERROR(SEARCH("3- Bajo",A90)))</formula>
    </cfRule>
  </conditionalFormatting>
  <conditionalFormatting sqref="C8:F8">
    <cfRule type="containsText" dxfId="271" priority="25" operator="containsText" text="3- Moderado">
      <formula>NOT(ISERROR(SEARCH("3- Moderado",C8)))</formula>
    </cfRule>
    <cfRule type="containsText" dxfId="270" priority="27" operator="containsText" text="4- Moderado">
      <formula>NOT(ISERROR(SEARCH("4- Moderado",C8)))</formula>
    </cfRule>
    <cfRule type="containsText" dxfId="269" priority="28" operator="containsText" text="3- Bajo">
      <formula>NOT(ISERROR(SEARCH("3- Bajo",C8)))</formula>
    </cfRule>
    <cfRule type="containsText" dxfId="268" priority="29" operator="containsText" text="4- Bajo">
      <formula>NOT(ISERROR(SEARCH("4- Bajo",C8)))</formula>
    </cfRule>
    <cfRule type="containsText" dxfId="267" priority="30" operator="containsText" text="1- Bajo">
      <formula>NOT(ISERROR(SEARCH("1- Bajo",C8)))</formula>
    </cfRule>
    <cfRule type="containsText" dxfId="266" priority="26" operator="containsText" text="6- Moderado">
      <formula>NOT(ISERROR(SEARCH("6- Moderado",C8)))</formula>
    </cfRule>
  </conditionalFormatting>
  <conditionalFormatting sqref="D10:D99">
    <cfRule type="containsText" dxfId="265" priority="148" operator="containsText" text="Baja">
      <formula>NOT(ISERROR(SEARCH("Baja",D10)))</formula>
    </cfRule>
    <cfRule type="containsText" dxfId="264" priority="149" operator="containsText" text="Muy Baja">
      <formula>NOT(ISERROR(SEARCH("Muy Baja",D10)))</formula>
    </cfRule>
    <cfRule type="containsText" dxfId="263" priority="151" operator="containsText" text="Media">
      <formula>NOT(ISERROR(SEARCH("Media",D10)))</formula>
    </cfRule>
    <cfRule type="containsText" dxfId="262" priority="146" operator="containsText" text="Muy Alta">
      <formula>NOT(ISERROR(SEARCH("Muy Alta",D10)))</formula>
    </cfRule>
    <cfRule type="containsText" dxfId="261" priority="147" operator="containsText" text="Alta">
      <formula>NOT(ISERROR(SEARCH("Alta",D10)))</formula>
    </cfRule>
  </conditionalFormatting>
  <conditionalFormatting sqref="D10:E10 A10:B10">
    <cfRule type="containsText" dxfId="260" priority="310" operator="containsText" text="6- Moderado">
      <formula>NOT(ISERROR(SEARCH("6- Moderado",A10)))</formula>
    </cfRule>
    <cfRule type="containsText" dxfId="259" priority="309" operator="containsText" text="3- Moderado">
      <formula>NOT(ISERROR(SEARCH("3- Moderado",A10)))</formula>
    </cfRule>
    <cfRule type="containsText" dxfId="258" priority="311" operator="containsText" text="4- Moderado">
      <formula>NOT(ISERROR(SEARCH("4- Moderado",A10)))</formula>
    </cfRule>
  </conditionalFormatting>
  <conditionalFormatting sqref="D20:E20 A20:B20">
    <cfRule type="containsText" dxfId="257" priority="282" operator="containsText" text="3- Moderado">
      <formula>NOT(ISERROR(SEARCH("3- Moderado",A20)))</formula>
    </cfRule>
    <cfRule type="containsText" dxfId="256" priority="283" operator="containsText" text="6- Moderado">
      <formula>NOT(ISERROR(SEARCH("6- Moderado",A20)))</formula>
    </cfRule>
    <cfRule type="containsText" dxfId="255" priority="284" operator="containsText" text="4- Moderado">
      <formula>NOT(ISERROR(SEARCH("4- Moderado",A20)))</formula>
    </cfRule>
  </conditionalFormatting>
  <conditionalFormatting sqref="D30:E30 A30:B30">
    <cfRule type="containsText" dxfId="254" priority="261" operator="containsText" text="3- Moderado">
      <formula>NOT(ISERROR(SEARCH("3- Moderado",A30)))</formula>
    </cfRule>
    <cfRule type="containsText" dxfId="253" priority="262" operator="containsText" text="6- Moderado">
      <formula>NOT(ISERROR(SEARCH("6- Moderado",A30)))</formula>
    </cfRule>
    <cfRule type="containsText" dxfId="252" priority="263" operator="containsText" text="4- Moderado">
      <formula>NOT(ISERROR(SEARCH("4- Moderado",A30)))</formula>
    </cfRule>
  </conditionalFormatting>
  <conditionalFormatting sqref="D40:E40">
    <cfRule type="containsText" dxfId="251" priority="6" operator="containsText" text="1- Bajo">
      <formula>NOT(ISERROR(SEARCH("1- Bajo",D40)))</formula>
    </cfRule>
    <cfRule type="containsText" dxfId="250" priority="1" operator="containsText" text="3- Moderado">
      <formula>NOT(ISERROR(SEARCH("3- Moderado",D40)))</formula>
    </cfRule>
    <cfRule type="containsText" dxfId="249" priority="5" operator="containsText" text="4- Bajo">
      <formula>NOT(ISERROR(SEARCH("4- Bajo",D40)))</formula>
    </cfRule>
    <cfRule type="containsText" dxfId="248" priority="4" operator="containsText" text="3- Bajo">
      <formula>NOT(ISERROR(SEARCH("3- Bajo",D40)))</formula>
    </cfRule>
    <cfRule type="containsText" dxfId="247" priority="3" operator="containsText" text="4- Moderado">
      <formula>NOT(ISERROR(SEARCH("4- Moderado",D40)))</formula>
    </cfRule>
    <cfRule type="containsText" dxfId="246" priority="2" operator="containsText" text="6- Moderado">
      <formula>NOT(ISERROR(SEARCH("6- Moderado",D40)))</formula>
    </cfRule>
  </conditionalFormatting>
  <conditionalFormatting sqref="D50:E50 A50:B50">
    <cfRule type="containsText" dxfId="245" priority="240" operator="containsText" text="3- Moderado">
      <formula>NOT(ISERROR(SEARCH("3- Moderado",A50)))</formula>
    </cfRule>
    <cfRule type="containsText" dxfId="244" priority="241" operator="containsText" text="6- Moderado">
      <formula>NOT(ISERROR(SEARCH("6- Moderado",A50)))</formula>
    </cfRule>
    <cfRule type="containsText" dxfId="243" priority="242" operator="containsText" text="4- Moderado">
      <formula>NOT(ISERROR(SEARCH("4- Moderado",A50)))</formula>
    </cfRule>
  </conditionalFormatting>
  <conditionalFormatting sqref="D60:E60 A60:B60">
    <cfRule type="containsText" dxfId="242" priority="221" operator="containsText" text="4- Moderado">
      <formula>NOT(ISERROR(SEARCH("4- Moderado",A60)))</formula>
    </cfRule>
    <cfRule type="containsText" dxfId="241" priority="220" operator="containsText" text="6- Moderado">
      <formula>NOT(ISERROR(SEARCH("6- Moderado",A60)))</formula>
    </cfRule>
    <cfRule type="containsText" dxfId="240" priority="219" operator="containsText" text="3- Moderado">
      <formula>NOT(ISERROR(SEARCH("3- Moderado",A60)))</formula>
    </cfRule>
  </conditionalFormatting>
  <conditionalFormatting sqref="D70:E70 A70:B70">
    <cfRule type="containsText" dxfId="239" priority="199" operator="containsText" text="6- Moderado">
      <formula>NOT(ISERROR(SEARCH("6- Moderado",A70)))</formula>
    </cfRule>
    <cfRule type="containsText" dxfId="238" priority="198" operator="containsText" text="3- Moderado">
      <formula>NOT(ISERROR(SEARCH("3- Moderado",A70)))</formula>
    </cfRule>
    <cfRule type="containsText" dxfId="237" priority="200" operator="containsText" text="4- Moderado">
      <formula>NOT(ISERROR(SEARCH("4- Moderado",A70)))</formula>
    </cfRule>
  </conditionalFormatting>
  <conditionalFormatting sqref="D80:E80 A80:B80">
    <cfRule type="containsText" dxfId="236" priority="177" operator="containsText" text="3- Moderado">
      <formula>NOT(ISERROR(SEARCH("3- Moderado",A80)))</formula>
    </cfRule>
    <cfRule type="containsText" dxfId="235" priority="178" operator="containsText" text="6- Moderado">
      <formula>NOT(ISERROR(SEARCH("6- Moderado",A80)))</formula>
    </cfRule>
    <cfRule type="containsText" dxfId="234" priority="179" operator="containsText" text="4- Moderado">
      <formula>NOT(ISERROR(SEARCH("4- Moderado",A80)))</formula>
    </cfRule>
  </conditionalFormatting>
  <conditionalFormatting sqref="D90:E90 A90:B90">
    <cfRule type="containsText" dxfId="233" priority="156" operator="containsText" text="3- Moderado">
      <formula>NOT(ISERROR(SEARCH("3- Moderado",A90)))</formula>
    </cfRule>
    <cfRule type="containsText" dxfId="232" priority="158" operator="containsText" text="4- Moderado">
      <formula>NOT(ISERROR(SEARCH("4- Moderado",A90)))</formula>
    </cfRule>
    <cfRule type="containsText" dxfId="231" priority="157" operator="containsText" text="6- Moderado">
      <formula>NOT(ISERROR(SEARCH("6- Moderado",A90)))</formula>
    </cfRule>
  </conditionalFormatting>
  <conditionalFormatting sqref="E10:E99">
    <cfRule type="containsText" dxfId="230" priority="143" operator="containsText" text="Mayor">
      <formula>NOT(ISERROR(SEARCH("Mayor",E10)))</formula>
    </cfRule>
    <cfRule type="containsText" dxfId="229" priority="144" operator="containsText" text="Menor">
      <formula>NOT(ISERROR(SEARCH("Menor",E10)))</formula>
    </cfRule>
    <cfRule type="containsText" dxfId="228" priority="142" operator="containsText" text="Catastrófico">
      <formula>NOT(ISERROR(SEARCH("Catastrófico",E10)))</formula>
    </cfRule>
    <cfRule type="containsText" dxfId="227" priority="145" operator="containsText" text="Leve">
      <formula>NOT(ISERROR(SEARCH("Leve",E10)))</formula>
    </cfRule>
  </conditionalFormatting>
  <conditionalFormatting sqref="E10:F99">
    <cfRule type="containsText" dxfId="226" priority="150" operator="containsText" text="Moderado">
      <formula>NOT(ISERROR(SEARCH("Moderado",E10)))</formula>
    </cfRule>
  </conditionalFormatting>
  <conditionalFormatting sqref="F10:F19">
    <cfRule type="colorScale" priority="315">
      <colorScale>
        <cfvo type="min"/>
        <cfvo type="max"/>
        <color rgb="FFFF7128"/>
        <color rgb="FFFFEF9C"/>
      </colorScale>
    </cfRule>
  </conditionalFormatting>
  <conditionalFormatting sqref="F10:F99">
    <cfRule type="containsText" dxfId="225" priority="155" operator="containsText" text="Extremo">
      <formula>NOT(ISERROR(SEARCH("Extremo",F10)))</formula>
    </cfRule>
    <cfRule type="containsText" dxfId="224" priority="152" operator="containsText" text="Bajo">
      <formula>NOT(ISERROR(SEARCH("Bajo",F10)))</formula>
    </cfRule>
    <cfRule type="containsText" dxfId="223" priority="153" operator="containsText" text="Moderado">
      <formula>NOT(ISERROR(SEARCH("Moderado",F10)))</formula>
    </cfRule>
    <cfRule type="containsText" dxfId="222" priority="154" operator="containsText" text="Alto">
      <formula>NOT(ISERROR(SEARCH("Alto",F10)))</formula>
    </cfRule>
  </conditionalFormatting>
  <conditionalFormatting sqref="F20:F29">
    <cfRule type="colorScale" priority="288">
      <colorScale>
        <cfvo type="min"/>
        <cfvo type="max"/>
        <color rgb="FFFF7128"/>
        <color rgb="FFFFEF9C"/>
      </colorScale>
    </cfRule>
  </conditionalFormatting>
  <conditionalFormatting sqref="F30:F49">
    <cfRule type="colorScale" priority="267">
      <colorScale>
        <cfvo type="min"/>
        <cfvo type="max"/>
        <color rgb="FFFF7128"/>
        <color rgb="FFFFEF9C"/>
      </colorScale>
    </cfRule>
  </conditionalFormatting>
  <conditionalFormatting sqref="F50:F59">
    <cfRule type="colorScale" priority="246">
      <colorScale>
        <cfvo type="min"/>
        <cfvo type="max"/>
        <color rgb="FFFF7128"/>
        <color rgb="FFFFEF9C"/>
      </colorScale>
    </cfRule>
  </conditionalFormatting>
  <conditionalFormatting sqref="F60:F69">
    <cfRule type="colorScale" priority="225">
      <colorScale>
        <cfvo type="min"/>
        <cfvo type="max"/>
        <color rgb="FFFF7128"/>
        <color rgb="FFFFEF9C"/>
      </colorScale>
    </cfRule>
  </conditionalFormatting>
  <conditionalFormatting sqref="F70:F79">
    <cfRule type="colorScale" priority="204">
      <colorScale>
        <cfvo type="min"/>
        <cfvo type="max"/>
        <color rgb="FFFF7128"/>
        <color rgb="FFFFEF9C"/>
      </colorScale>
    </cfRule>
  </conditionalFormatting>
  <conditionalFormatting sqref="F80:F89">
    <cfRule type="colorScale" priority="183">
      <colorScale>
        <cfvo type="min"/>
        <cfvo type="max"/>
        <color rgb="FFFF7128"/>
        <color rgb="FFFFEF9C"/>
      </colorScale>
    </cfRule>
  </conditionalFormatting>
  <conditionalFormatting sqref="F90:F99">
    <cfRule type="colorScale" priority="162">
      <colorScale>
        <cfvo type="min"/>
        <cfvo type="max"/>
        <color rgb="FFFF7128"/>
        <color rgb="FFFFEF9C"/>
      </colorScale>
    </cfRule>
  </conditionalFormatting>
  <dataValidations count="4">
    <dataValidation allowBlank="1" showInputMessage="1" showErrorMessage="1" prompt="seleccionar si el responsable de ejecutar las acciones es el nivel central" sqref="J8"/>
    <dataValidation allowBlank="1" showInputMessage="1" showErrorMessage="1" prompt="Seleccionar si el responsable es el responsable de las acciones es el nivel central" sqref="I7:I8"/>
    <dataValidation allowBlank="1" showInputMessage="1" showErrorMessage="1" prompt="Describir las actividades que se van a desarrollar para el proyecto" sqref="H7"/>
    <dataValidation allowBlank="1" showInputMessage="1" showErrorMessage="1" prompt="Registrar qué factor  que ocasina el riesgo: un facot identtficado el contexto._x000a_O  personas, recursos, estilo de direccion , factores externos, , codiciones ambientales" sqref="C8"/>
  </dataValidations>
  <pageMargins left="0.7" right="0.7" top="0.75" bottom="0.75" header="0.3" footer="0.3"/>
  <pageSetup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'9- Matriz de Calor '!$S$7:$S$10</xm:f>
          </x14:formula1>
          <xm:sqref>G9:G99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89"/>
  <sheetViews>
    <sheetView showGridLines="0" zoomScale="80" zoomScaleNormal="80" workbookViewId="0">
      <selection activeCell="C5" sqref="C5:M5"/>
    </sheetView>
  </sheetViews>
  <sheetFormatPr baseColWidth="10" defaultColWidth="11.42578125" defaultRowHeight="15"/>
  <cols>
    <col min="1" max="1" width="6.140625" style="250" customWidth="1"/>
    <col min="2" max="2" width="22.42578125" style="250" customWidth="1"/>
    <col min="3" max="3" width="42" customWidth="1"/>
    <col min="4" max="4" width="15.5703125" style="251" customWidth="1"/>
    <col min="5" max="5" width="11.5703125" style="252" customWidth="1"/>
    <col min="6" max="6" width="12.7109375" style="252" customWidth="1"/>
    <col min="7" max="7" width="14.140625" customWidth="1"/>
    <col min="8" max="8" width="51.5703125" customWidth="1"/>
    <col min="9" max="9" width="10.5703125" customWidth="1"/>
    <col min="10" max="10" width="11" customWidth="1"/>
    <col min="11" max="11" width="15" customWidth="1"/>
    <col min="12" max="12" width="14.42578125" customWidth="1"/>
    <col min="13" max="13" width="48.28515625" customWidth="1"/>
  </cols>
  <sheetData>
    <row r="1" spans="1:13" s="11" customFormat="1" ht="16.5" customHeight="1">
      <c r="A1" s="468"/>
      <c r="B1" s="468"/>
      <c r="C1" s="468"/>
      <c r="D1" s="517"/>
      <c r="E1" s="517"/>
      <c r="F1" s="517"/>
      <c r="G1" s="517"/>
      <c r="H1" s="517"/>
      <c r="I1" s="517"/>
      <c r="J1" s="517"/>
      <c r="K1" s="513"/>
      <c r="L1" s="513"/>
      <c r="M1" s="513"/>
    </row>
    <row r="2" spans="1:13" s="11" customFormat="1" ht="39.75" customHeight="1">
      <c r="A2" s="468"/>
      <c r="B2" s="468"/>
      <c r="C2" s="468"/>
      <c r="D2" s="517"/>
      <c r="E2" s="517"/>
      <c r="F2" s="517"/>
      <c r="G2" s="517"/>
      <c r="H2" s="517"/>
      <c r="I2" s="517"/>
      <c r="J2" s="517"/>
      <c r="K2" s="513"/>
      <c r="L2" s="513"/>
      <c r="M2" s="513"/>
    </row>
    <row r="3" spans="1:13" s="11" customFormat="1" ht="3" customHeight="1">
      <c r="A3" s="468"/>
      <c r="B3" s="468"/>
      <c r="C3" s="468"/>
      <c r="D3" s="242"/>
      <c r="E3" s="242"/>
      <c r="F3" s="242"/>
      <c r="G3" s="242"/>
      <c r="H3" s="242"/>
      <c r="I3" s="242"/>
      <c r="J3" s="242"/>
      <c r="K3" s="513"/>
      <c r="L3" s="513"/>
      <c r="M3" s="513"/>
    </row>
    <row r="4" spans="1:13" s="11" customFormat="1" ht="21.75" customHeight="1">
      <c r="A4" s="514" t="s">
        <v>343</v>
      </c>
      <c r="B4" s="514"/>
      <c r="C4" s="516" t="str">
        <f>'6. Valoración Controles'!C4:K4</f>
        <v>MEJORAMIENTO INFRAESTRUCTURA FÍSICA</v>
      </c>
      <c r="D4" s="516"/>
      <c r="E4" s="516"/>
      <c r="F4" s="516"/>
      <c r="G4" s="516"/>
      <c r="H4" s="516"/>
      <c r="I4" s="516"/>
      <c r="J4" s="516"/>
      <c r="K4" s="516"/>
      <c r="L4" s="516"/>
      <c r="M4" s="516"/>
    </row>
    <row r="5" spans="1:13" s="11" customFormat="1" ht="40.9" customHeight="1">
      <c r="A5" s="514" t="s">
        <v>344</v>
      </c>
      <c r="B5" s="514"/>
      <c r="C5" s="515" t="str">
        <f>'6. Valoración Controles'!C5:K5</f>
        <v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y antisoborno para ofrecer unas condiciones acordes a las necesidades de la administración de justicia. </v>
      </c>
      <c r="D5" s="515"/>
      <c r="E5" s="515"/>
      <c r="F5" s="515"/>
      <c r="G5" s="515"/>
      <c r="H5" s="515"/>
      <c r="I5" s="515"/>
      <c r="J5" s="515"/>
      <c r="K5" s="515"/>
      <c r="L5" s="515"/>
      <c r="M5" s="515"/>
    </row>
    <row r="6" spans="1:13" s="11" customFormat="1" ht="24.75" customHeight="1" thickBot="1">
      <c r="A6" s="514" t="s">
        <v>345</v>
      </c>
      <c r="B6" s="514"/>
      <c r="C6" s="515" t="s">
        <v>270</v>
      </c>
      <c r="D6" s="515"/>
      <c r="E6" s="515"/>
      <c r="F6" s="515"/>
      <c r="G6" s="515"/>
      <c r="H6" s="515"/>
      <c r="I6" s="515"/>
      <c r="J6" s="515"/>
      <c r="K6" s="515"/>
      <c r="L6" s="515"/>
      <c r="M6" s="515"/>
    </row>
    <row r="7" spans="1:13" s="247" customFormat="1" ht="24.75" customHeight="1" thickTop="1" thickBot="1">
      <c r="A7" s="523" t="s">
        <v>480</v>
      </c>
      <c r="B7" s="524"/>
      <c r="C7" s="525"/>
      <c r="D7" s="526" t="s">
        <v>481</v>
      </c>
      <c r="E7" s="526"/>
      <c r="F7" s="526"/>
      <c r="G7" s="527" t="s">
        <v>482</v>
      </c>
      <c r="H7" s="518" t="s">
        <v>483</v>
      </c>
      <c r="I7" s="520" t="s">
        <v>484</v>
      </c>
      <c r="J7" s="521"/>
      <c r="K7" s="520" t="s">
        <v>485</v>
      </c>
      <c r="L7" s="521"/>
      <c r="M7" s="522" t="s">
        <v>486</v>
      </c>
    </row>
    <row r="8" spans="1:13" s="248" customFormat="1" ht="57" customHeight="1" thickTop="1" thickBot="1">
      <c r="A8" s="253" t="s">
        <v>41</v>
      </c>
      <c r="B8" s="253" t="s">
        <v>209</v>
      </c>
      <c r="C8" s="253" t="s">
        <v>211</v>
      </c>
      <c r="D8" s="254" t="s">
        <v>221</v>
      </c>
      <c r="E8" s="254" t="s">
        <v>487</v>
      </c>
      <c r="F8" s="254" t="s">
        <v>488</v>
      </c>
      <c r="G8" s="527"/>
      <c r="H8" s="519"/>
      <c r="I8" s="255" t="s">
        <v>489</v>
      </c>
      <c r="J8" s="255" t="s">
        <v>490</v>
      </c>
      <c r="K8" s="255" t="s">
        <v>491</v>
      </c>
      <c r="L8" s="255" t="s">
        <v>492</v>
      </c>
      <c r="M8" s="522"/>
    </row>
    <row r="9" spans="1:13" s="249" customFormat="1" ht="3.75" customHeight="1" thickTop="1" thickBot="1">
      <c r="A9" s="548"/>
      <c r="B9" s="548"/>
      <c r="C9" s="548"/>
      <c r="D9" s="548"/>
      <c r="E9" s="548"/>
      <c r="F9" s="548"/>
      <c r="G9" s="548"/>
      <c r="H9" s="246"/>
      <c r="I9" s="246"/>
      <c r="J9" s="246"/>
      <c r="K9" s="246"/>
      <c r="L9" s="246"/>
      <c r="M9" s="246"/>
    </row>
    <row r="10" spans="1:13" s="249" customFormat="1" ht="13.5" customHeight="1">
      <c r="A10" s="502">
        <f>'7. Mapa Final'!A10</f>
        <v>1</v>
      </c>
      <c r="B10" s="500" t="str">
        <f>'7. Mapa Final'!B10</f>
        <v>Dificultad en la adquisición de inmuebles</v>
      </c>
      <c r="C10" s="544" t="str">
        <f>'7. Mapa Final'!C10</f>
        <v>Posibilidad de no disminuir la brecha en materia de Infraestructura, debido a la falta de oportunidad por entidades externas que intervienen en el proceso de adquisición de inmuebles.</v>
      </c>
      <c r="D10" s="545" t="str">
        <f>'7. Mapa Final'!J10</f>
        <v>Media - 3</v>
      </c>
      <c r="E10" s="546" t="str">
        <f>'7. Mapa Final'!K10</f>
        <v>Leve - 1</v>
      </c>
      <c r="F10" s="535" t="str">
        <f>'7. Mapa Final'!M10</f>
        <v>Moderado - 3</v>
      </c>
      <c r="G10" s="423"/>
      <c r="H10" s="544"/>
      <c r="I10" s="537" t="s">
        <v>493</v>
      </c>
      <c r="J10" s="537"/>
      <c r="K10" s="540">
        <v>45383</v>
      </c>
      <c r="L10" s="540">
        <v>45473</v>
      </c>
      <c r="M10" s="547"/>
    </row>
    <row r="11" spans="1:13" s="249" customFormat="1" ht="13.5" customHeight="1">
      <c r="A11" s="503"/>
      <c r="B11" s="501"/>
      <c r="C11" s="510"/>
      <c r="D11" s="512"/>
      <c r="E11" s="509"/>
      <c r="F11" s="530"/>
      <c r="G11" s="424"/>
      <c r="H11" s="510"/>
      <c r="I11" s="529"/>
      <c r="J11" s="529"/>
      <c r="K11" s="529"/>
      <c r="L11" s="529"/>
      <c r="M11" s="534"/>
    </row>
    <row r="12" spans="1:13" s="249" customFormat="1" ht="13.5" customHeight="1">
      <c r="A12" s="503"/>
      <c r="B12" s="501"/>
      <c r="C12" s="510"/>
      <c r="D12" s="512"/>
      <c r="E12" s="509"/>
      <c r="F12" s="530"/>
      <c r="G12" s="424"/>
      <c r="H12" s="510"/>
      <c r="I12" s="529"/>
      <c r="J12" s="529"/>
      <c r="K12" s="529"/>
      <c r="L12" s="529"/>
      <c r="M12" s="534"/>
    </row>
    <row r="13" spans="1:13" s="249" customFormat="1" ht="13.5" customHeight="1">
      <c r="A13" s="503"/>
      <c r="B13" s="501"/>
      <c r="C13" s="510"/>
      <c r="D13" s="512"/>
      <c r="E13" s="509"/>
      <c r="F13" s="530"/>
      <c r="G13" s="424"/>
      <c r="H13" s="510"/>
      <c r="I13" s="529"/>
      <c r="J13" s="529"/>
      <c r="K13" s="529"/>
      <c r="L13" s="529"/>
      <c r="M13" s="534"/>
    </row>
    <row r="14" spans="1:13" s="249" customFormat="1" ht="13.5" customHeight="1">
      <c r="A14" s="503"/>
      <c r="B14" s="501"/>
      <c r="C14" s="510"/>
      <c r="D14" s="512"/>
      <c r="E14" s="509"/>
      <c r="F14" s="530"/>
      <c r="G14" s="424"/>
      <c r="H14" s="510"/>
      <c r="I14" s="529"/>
      <c r="J14" s="529"/>
      <c r="K14" s="529"/>
      <c r="L14" s="529"/>
      <c r="M14" s="534"/>
    </row>
    <row r="15" spans="1:13" s="249" customFormat="1" ht="13.5" customHeight="1">
      <c r="A15" s="503"/>
      <c r="B15" s="501"/>
      <c r="C15" s="510"/>
      <c r="D15" s="512"/>
      <c r="E15" s="509"/>
      <c r="F15" s="530"/>
      <c r="G15" s="424"/>
      <c r="H15" s="510"/>
      <c r="I15" s="529"/>
      <c r="J15" s="529"/>
      <c r="K15" s="529"/>
      <c r="L15" s="529"/>
      <c r="M15" s="534"/>
    </row>
    <row r="16" spans="1:13" s="249" customFormat="1" ht="13.5" customHeight="1">
      <c r="A16" s="503"/>
      <c r="B16" s="501"/>
      <c r="C16" s="510"/>
      <c r="D16" s="512"/>
      <c r="E16" s="509"/>
      <c r="F16" s="530"/>
      <c r="G16" s="424"/>
      <c r="H16" s="510"/>
      <c r="I16" s="529"/>
      <c r="J16" s="529"/>
      <c r="K16" s="529"/>
      <c r="L16" s="529"/>
      <c r="M16" s="534"/>
    </row>
    <row r="17" spans="1:13" s="249" customFormat="1" ht="13.5" customHeight="1">
      <c r="A17" s="503"/>
      <c r="B17" s="501"/>
      <c r="C17" s="510"/>
      <c r="D17" s="512"/>
      <c r="E17" s="509"/>
      <c r="F17" s="530"/>
      <c r="G17" s="424"/>
      <c r="H17" s="510"/>
      <c r="I17" s="529"/>
      <c r="J17" s="529"/>
      <c r="K17" s="529"/>
      <c r="L17" s="529"/>
      <c r="M17" s="534"/>
    </row>
    <row r="18" spans="1:13" s="249" customFormat="1" ht="21.75" customHeight="1">
      <c r="A18" s="503"/>
      <c r="B18" s="501"/>
      <c r="C18" s="510"/>
      <c r="D18" s="512"/>
      <c r="E18" s="509"/>
      <c r="F18" s="530"/>
      <c r="G18" s="424"/>
      <c r="H18" s="510"/>
      <c r="I18" s="529"/>
      <c r="J18" s="529"/>
      <c r="K18" s="529"/>
      <c r="L18" s="529"/>
      <c r="M18" s="534"/>
    </row>
    <row r="19" spans="1:13" s="249" customFormat="1" ht="21.75" customHeight="1">
      <c r="A19" s="503"/>
      <c r="B19" s="501"/>
      <c r="C19" s="510"/>
      <c r="D19" s="512"/>
      <c r="E19" s="509"/>
      <c r="F19" s="530"/>
      <c r="G19" s="424"/>
      <c r="H19" s="510"/>
      <c r="I19" s="529"/>
      <c r="J19" s="529"/>
      <c r="K19" s="529"/>
      <c r="L19" s="529"/>
      <c r="M19" s="534"/>
    </row>
    <row r="20" spans="1:13" s="249" customFormat="1" ht="13.5" customHeight="1">
      <c r="A20" s="503">
        <f>'7. Mapa Final'!A20</f>
        <v>2</v>
      </c>
      <c r="B20" s="501" t="str">
        <f>'7. Mapa Final'!B20</f>
        <v>Demora en la ejecución de los contratos de Estudios y Diseños  de infraestructura física</v>
      </c>
      <c r="C20" s="510" t="str">
        <f>'7. Mapa Final'!C20</f>
        <v>Posibilidad de que se genere retraso en la contratación de la construcción del proyecto, a causa de los cambios normativos, ajustes al programa arquitectónico o falta en la calidad de los diseños y estudios técnicos.</v>
      </c>
      <c r="D20" s="511" t="str">
        <f>'7. Mapa Final'!J20</f>
        <v>Media - 3</v>
      </c>
      <c r="E20" s="508" t="str">
        <f>'7. Mapa Final'!K20</f>
        <v>Leve - 1</v>
      </c>
      <c r="F20" s="530" t="str">
        <f>'7. Mapa Final'!M20</f>
        <v>Moderado - 3</v>
      </c>
      <c r="G20" s="424"/>
      <c r="H20" s="510"/>
      <c r="I20" s="529" t="s">
        <v>493</v>
      </c>
      <c r="J20" s="529"/>
      <c r="K20" s="528">
        <v>45383</v>
      </c>
      <c r="L20" s="528">
        <v>45473</v>
      </c>
      <c r="M20" s="534"/>
    </row>
    <row r="21" spans="1:13" s="249" customFormat="1" ht="13.5" customHeight="1">
      <c r="A21" s="503"/>
      <c r="B21" s="501"/>
      <c r="C21" s="510"/>
      <c r="D21" s="512"/>
      <c r="E21" s="509"/>
      <c r="F21" s="530"/>
      <c r="G21" s="424"/>
      <c r="H21" s="510"/>
      <c r="I21" s="529"/>
      <c r="J21" s="529"/>
      <c r="K21" s="529"/>
      <c r="L21" s="529"/>
      <c r="M21" s="534"/>
    </row>
    <row r="22" spans="1:13" s="249" customFormat="1" ht="13.5" customHeight="1">
      <c r="A22" s="503"/>
      <c r="B22" s="501"/>
      <c r="C22" s="510"/>
      <c r="D22" s="512"/>
      <c r="E22" s="509"/>
      <c r="F22" s="530"/>
      <c r="G22" s="424"/>
      <c r="H22" s="510"/>
      <c r="I22" s="529"/>
      <c r="J22" s="529"/>
      <c r="K22" s="529"/>
      <c r="L22" s="529"/>
      <c r="M22" s="534"/>
    </row>
    <row r="23" spans="1:13" s="249" customFormat="1" ht="13.5" customHeight="1">
      <c r="A23" s="503"/>
      <c r="B23" s="501"/>
      <c r="C23" s="510"/>
      <c r="D23" s="512"/>
      <c r="E23" s="509"/>
      <c r="F23" s="530"/>
      <c r="G23" s="424"/>
      <c r="H23" s="510"/>
      <c r="I23" s="529"/>
      <c r="J23" s="529"/>
      <c r="K23" s="529"/>
      <c r="L23" s="529"/>
      <c r="M23" s="534"/>
    </row>
    <row r="24" spans="1:13" s="249" customFormat="1" ht="13.5" customHeight="1">
      <c r="A24" s="503"/>
      <c r="B24" s="501"/>
      <c r="C24" s="510"/>
      <c r="D24" s="512"/>
      <c r="E24" s="509"/>
      <c r="F24" s="530"/>
      <c r="G24" s="424"/>
      <c r="H24" s="510"/>
      <c r="I24" s="529"/>
      <c r="J24" s="529"/>
      <c r="K24" s="529"/>
      <c r="L24" s="529"/>
      <c r="M24" s="534"/>
    </row>
    <row r="25" spans="1:13" s="249" customFormat="1" ht="13.5" customHeight="1">
      <c r="A25" s="503"/>
      <c r="B25" s="501"/>
      <c r="C25" s="510"/>
      <c r="D25" s="512"/>
      <c r="E25" s="509"/>
      <c r="F25" s="530"/>
      <c r="G25" s="424"/>
      <c r="H25" s="510"/>
      <c r="I25" s="529"/>
      <c r="J25" s="529"/>
      <c r="K25" s="529"/>
      <c r="L25" s="529"/>
      <c r="M25" s="534"/>
    </row>
    <row r="26" spans="1:13" s="249" customFormat="1" ht="13.5" customHeight="1">
      <c r="A26" s="503"/>
      <c r="B26" s="501"/>
      <c r="C26" s="510"/>
      <c r="D26" s="512"/>
      <c r="E26" s="509"/>
      <c r="F26" s="530"/>
      <c r="G26" s="424"/>
      <c r="H26" s="510"/>
      <c r="I26" s="529"/>
      <c r="J26" s="529"/>
      <c r="K26" s="529"/>
      <c r="L26" s="529"/>
      <c r="M26" s="534"/>
    </row>
    <row r="27" spans="1:13" s="249" customFormat="1" ht="13.5" customHeight="1">
      <c r="A27" s="503"/>
      <c r="B27" s="501"/>
      <c r="C27" s="510"/>
      <c r="D27" s="512"/>
      <c r="E27" s="509"/>
      <c r="F27" s="530"/>
      <c r="G27" s="424"/>
      <c r="H27" s="510"/>
      <c r="I27" s="529"/>
      <c r="J27" s="529"/>
      <c r="K27" s="529"/>
      <c r="L27" s="529"/>
      <c r="M27" s="534"/>
    </row>
    <row r="28" spans="1:13" s="249" customFormat="1" ht="21.75" customHeight="1">
      <c r="A28" s="503"/>
      <c r="B28" s="501"/>
      <c r="C28" s="510"/>
      <c r="D28" s="512"/>
      <c r="E28" s="509"/>
      <c r="F28" s="530"/>
      <c r="G28" s="424"/>
      <c r="H28" s="510"/>
      <c r="I28" s="529"/>
      <c r="J28" s="529"/>
      <c r="K28" s="529"/>
      <c r="L28" s="529"/>
      <c r="M28" s="534"/>
    </row>
    <row r="29" spans="1:13" s="249" customFormat="1" ht="21.75" customHeight="1">
      <c r="A29" s="503"/>
      <c r="B29" s="501"/>
      <c r="C29" s="510"/>
      <c r="D29" s="512"/>
      <c r="E29" s="509"/>
      <c r="F29" s="530"/>
      <c r="G29" s="424"/>
      <c r="H29" s="510"/>
      <c r="I29" s="529"/>
      <c r="J29" s="529"/>
      <c r="K29" s="529"/>
      <c r="L29" s="529"/>
      <c r="M29" s="534"/>
    </row>
    <row r="30" spans="1:13" s="249" customFormat="1" ht="13.5" customHeight="1">
      <c r="A30" s="503">
        <f>'7. Mapa Final'!A30</f>
        <v>3</v>
      </c>
      <c r="B30" s="501" t="str">
        <f>'7. Mapa Final'!B30</f>
        <v>Demora en la ejecución de los contratos de construcción y mobiliario en proyectos de inversión de los proyectos de mediana y baja  complejidad</v>
      </c>
      <c r="C30" s="510" t="str">
        <f>'7. Mapa Final'!C30</f>
        <v>Posibilidad de que la entrega de una sede judicial nueva se retrase, por factores asociados a la adquisición, contratación, ejecución de estudios, diseños y contrucción de infraestructura judicial.</v>
      </c>
      <c r="D30" s="511" t="str">
        <f>'7. Mapa Final'!J30</f>
        <v>Media - 3</v>
      </c>
      <c r="E30" s="508" t="str">
        <f>'7. Mapa Final'!K30</f>
        <v>Leve - 1</v>
      </c>
      <c r="F30" s="530" t="str">
        <f>'7. Mapa Final'!M30</f>
        <v>Moderado - 3</v>
      </c>
      <c r="G30" s="424"/>
      <c r="H30" s="510"/>
      <c r="I30" s="529" t="s">
        <v>493</v>
      </c>
      <c r="J30" s="529"/>
      <c r="K30" s="528">
        <v>45383</v>
      </c>
      <c r="L30" s="528">
        <v>45473</v>
      </c>
      <c r="M30" s="534"/>
    </row>
    <row r="31" spans="1:13" s="249" customFormat="1" ht="13.5" customHeight="1">
      <c r="A31" s="503"/>
      <c r="B31" s="501"/>
      <c r="C31" s="510"/>
      <c r="D31" s="512"/>
      <c r="E31" s="509"/>
      <c r="F31" s="530"/>
      <c r="G31" s="424"/>
      <c r="H31" s="510"/>
      <c r="I31" s="529"/>
      <c r="J31" s="529"/>
      <c r="K31" s="529"/>
      <c r="L31" s="529"/>
      <c r="M31" s="534"/>
    </row>
    <row r="32" spans="1:13" s="249" customFormat="1" ht="13.5" customHeight="1">
      <c r="A32" s="503"/>
      <c r="B32" s="501"/>
      <c r="C32" s="510"/>
      <c r="D32" s="512"/>
      <c r="E32" s="509"/>
      <c r="F32" s="530"/>
      <c r="G32" s="424"/>
      <c r="H32" s="510"/>
      <c r="I32" s="529"/>
      <c r="J32" s="529"/>
      <c r="K32" s="529"/>
      <c r="L32" s="529"/>
      <c r="M32" s="534"/>
    </row>
    <row r="33" spans="1:13" s="249" customFormat="1" ht="13.5" customHeight="1">
      <c r="A33" s="503"/>
      <c r="B33" s="501"/>
      <c r="C33" s="510"/>
      <c r="D33" s="512"/>
      <c r="E33" s="509"/>
      <c r="F33" s="530"/>
      <c r="G33" s="424"/>
      <c r="H33" s="510"/>
      <c r="I33" s="529"/>
      <c r="J33" s="529"/>
      <c r="K33" s="529"/>
      <c r="L33" s="529"/>
      <c r="M33" s="534"/>
    </row>
    <row r="34" spans="1:13" s="249" customFormat="1" ht="13.5" customHeight="1">
      <c r="A34" s="503"/>
      <c r="B34" s="501"/>
      <c r="C34" s="510"/>
      <c r="D34" s="512"/>
      <c r="E34" s="509"/>
      <c r="F34" s="530"/>
      <c r="G34" s="424"/>
      <c r="H34" s="510"/>
      <c r="I34" s="529"/>
      <c r="J34" s="529"/>
      <c r="K34" s="529"/>
      <c r="L34" s="529"/>
      <c r="M34" s="534"/>
    </row>
    <row r="35" spans="1:13" s="249" customFormat="1" ht="13.5" customHeight="1">
      <c r="A35" s="503"/>
      <c r="B35" s="501"/>
      <c r="C35" s="510"/>
      <c r="D35" s="512"/>
      <c r="E35" s="509"/>
      <c r="F35" s="530"/>
      <c r="G35" s="424"/>
      <c r="H35" s="510"/>
      <c r="I35" s="529"/>
      <c r="J35" s="529"/>
      <c r="K35" s="529"/>
      <c r="L35" s="529"/>
      <c r="M35" s="534"/>
    </row>
    <row r="36" spans="1:13" s="249" customFormat="1" ht="13.5" customHeight="1">
      <c r="A36" s="503"/>
      <c r="B36" s="501"/>
      <c r="C36" s="510"/>
      <c r="D36" s="512"/>
      <c r="E36" s="509"/>
      <c r="F36" s="530"/>
      <c r="G36" s="424"/>
      <c r="H36" s="510"/>
      <c r="I36" s="529"/>
      <c r="J36" s="529"/>
      <c r="K36" s="529"/>
      <c r="L36" s="529"/>
      <c r="M36" s="534"/>
    </row>
    <row r="37" spans="1:13" s="249" customFormat="1" ht="13.5" customHeight="1">
      <c r="A37" s="503"/>
      <c r="B37" s="501"/>
      <c r="C37" s="510"/>
      <c r="D37" s="512"/>
      <c r="E37" s="509"/>
      <c r="F37" s="530"/>
      <c r="G37" s="424"/>
      <c r="H37" s="510"/>
      <c r="I37" s="529"/>
      <c r="J37" s="529"/>
      <c r="K37" s="529"/>
      <c r="L37" s="529"/>
      <c r="M37" s="534"/>
    </row>
    <row r="38" spans="1:13" s="249" customFormat="1" ht="21.75" customHeight="1">
      <c r="A38" s="503"/>
      <c r="B38" s="501"/>
      <c r="C38" s="510"/>
      <c r="D38" s="512"/>
      <c r="E38" s="509"/>
      <c r="F38" s="530"/>
      <c r="G38" s="424"/>
      <c r="H38" s="510"/>
      <c r="I38" s="529"/>
      <c r="J38" s="529"/>
      <c r="K38" s="529"/>
      <c r="L38" s="529"/>
      <c r="M38" s="534"/>
    </row>
    <row r="39" spans="1:13" s="249" customFormat="1" ht="21.75" customHeight="1">
      <c r="A39" s="503"/>
      <c r="B39" s="501"/>
      <c r="C39" s="510"/>
      <c r="D39" s="512"/>
      <c r="E39" s="509"/>
      <c r="F39" s="530"/>
      <c r="G39" s="424"/>
      <c r="H39" s="510"/>
      <c r="I39" s="529"/>
      <c r="J39" s="529"/>
      <c r="K39" s="529"/>
      <c r="L39" s="529"/>
      <c r="M39" s="534"/>
    </row>
    <row r="40" spans="1:13" s="249" customFormat="1" ht="13.5" customHeight="1">
      <c r="A40" s="504">
        <f>'7. Mapa Final'!A50</f>
        <v>5</v>
      </c>
      <c r="B40" s="501" t="str">
        <f>'7. Mapa Final'!B50</f>
        <v xml:space="preserve">Recibir dádivas o beneficios a nombre propio o de terceros para  afectar la seguridad o confidencialidad de la información   </v>
      </c>
      <c r="C40" s="510" t="str">
        <f>'7. Mapa Final'!C50</f>
        <v>Recibir dádivas o beneficios a nombre propio o de terceros por   revelar información confidencial,  alterar, retener o no publicar información.</v>
      </c>
      <c r="D40" s="511" t="str">
        <f>'7. Mapa Final'!J50</f>
        <v>Muy Baja - 1</v>
      </c>
      <c r="E40" s="508" t="str">
        <f>'7. Mapa Final'!K50</f>
        <v>Mayor - 4</v>
      </c>
      <c r="F40" s="530" t="str">
        <f>'7. Mapa Final'!M50</f>
        <v>Alto  - 4</v>
      </c>
      <c r="G40" s="424"/>
      <c r="H40" s="510"/>
      <c r="I40" s="529" t="s">
        <v>493</v>
      </c>
      <c r="J40" s="529"/>
      <c r="K40" s="528">
        <v>45383</v>
      </c>
      <c r="L40" s="528">
        <v>45473</v>
      </c>
      <c r="M40" s="534"/>
    </row>
    <row r="41" spans="1:13" s="249" customFormat="1" ht="13.5" customHeight="1">
      <c r="A41" s="504"/>
      <c r="B41" s="501"/>
      <c r="C41" s="510"/>
      <c r="D41" s="512"/>
      <c r="E41" s="509"/>
      <c r="F41" s="530"/>
      <c r="G41" s="424"/>
      <c r="H41" s="510"/>
      <c r="I41" s="529"/>
      <c r="J41" s="529"/>
      <c r="K41" s="529"/>
      <c r="L41" s="529"/>
      <c r="M41" s="534"/>
    </row>
    <row r="42" spans="1:13" s="249" customFormat="1" ht="13.5" customHeight="1">
      <c r="A42" s="504"/>
      <c r="B42" s="501"/>
      <c r="C42" s="510"/>
      <c r="D42" s="512"/>
      <c r="E42" s="509"/>
      <c r="F42" s="530"/>
      <c r="G42" s="424"/>
      <c r="H42" s="510"/>
      <c r="I42" s="529"/>
      <c r="J42" s="529"/>
      <c r="K42" s="529"/>
      <c r="L42" s="529"/>
      <c r="M42" s="534"/>
    </row>
    <row r="43" spans="1:13" s="249" customFormat="1" ht="13.5" customHeight="1">
      <c r="A43" s="504"/>
      <c r="B43" s="501"/>
      <c r="C43" s="510"/>
      <c r="D43" s="512"/>
      <c r="E43" s="509"/>
      <c r="F43" s="530"/>
      <c r="G43" s="424"/>
      <c r="H43" s="510"/>
      <c r="I43" s="529"/>
      <c r="J43" s="529"/>
      <c r="K43" s="529"/>
      <c r="L43" s="529"/>
      <c r="M43" s="534"/>
    </row>
    <row r="44" spans="1:13" s="249" customFormat="1" ht="13.5" customHeight="1">
      <c r="A44" s="504"/>
      <c r="B44" s="501"/>
      <c r="C44" s="510"/>
      <c r="D44" s="512"/>
      <c r="E44" s="509"/>
      <c r="F44" s="530"/>
      <c r="G44" s="424"/>
      <c r="H44" s="510"/>
      <c r="I44" s="529"/>
      <c r="J44" s="529"/>
      <c r="K44" s="529"/>
      <c r="L44" s="529"/>
      <c r="M44" s="534"/>
    </row>
    <row r="45" spans="1:13" s="249" customFormat="1" ht="13.5" customHeight="1">
      <c r="A45" s="504"/>
      <c r="B45" s="501"/>
      <c r="C45" s="510"/>
      <c r="D45" s="512"/>
      <c r="E45" s="509"/>
      <c r="F45" s="530"/>
      <c r="G45" s="424"/>
      <c r="H45" s="510"/>
      <c r="I45" s="529"/>
      <c r="J45" s="529"/>
      <c r="K45" s="529"/>
      <c r="L45" s="529"/>
      <c r="M45" s="534"/>
    </row>
    <row r="46" spans="1:13" s="249" customFormat="1" ht="13.5" customHeight="1">
      <c r="A46" s="504"/>
      <c r="B46" s="501"/>
      <c r="C46" s="510"/>
      <c r="D46" s="512"/>
      <c r="E46" s="509"/>
      <c r="F46" s="530"/>
      <c r="G46" s="424"/>
      <c r="H46" s="510"/>
      <c r="I46" s="529"/>
      <c r="J46" s="529"/>
      <c r="K46" s="529"/>
      <c r="L46" s="529"/>
      <c r="M46" s="534"/>
    </row>
    <row r="47" spans="1:13" s="249" customFormat="1" ht="13.5" customHeight="1">
      <c r="A47" s="504"/>
      <c r="B47" s="501"/>
      <c r="C47" s="510"/>
      <c r="D47" s="512"/>
      <c r="E47" s="509"/>
      <c r="F47" s="530"/>
      <c r="G47" s="424"/>
      <c r="H47" s="510"/>
      <c r="I47" s="529"/>
      <c r="J47" s="529"/>
      <c r="K47" s="529"/>
      <c r="L47" s="529"/>
      <c r="M47" s="534"/>
    </row>
    <row r="48" spans="1:13" s="249" customFormat="1" ht="21.75" customHeight="1">
      <c r="A48" s="504"/>
      <c r="B48" s="501"/>
      <c r="C48" s="510"/>
      <c r="D48" s="512"/>
      <c r="E48" s="509"/>
      <c r="F48" s="530"/>
      <c r="G48" s="424"/>
      <c r="H48" s="510"/>
      <c r="I48" s="529"/>
      <c r="J48" s="529"/>
      <c r="K48" s="529"/>
      <c r="L48" s="529"/>
      <c r="M48" s="534"/>
    </row>
    <row r="49" spans="1:13" s="249" customFormat="1" ht="21.75" customHeight="1">
      <c r="A49" s="504"/>
      <c r="B49" s="501"/>
      <c r="C49" s="510"/>
      <c r="D49" s="512"/>
      <c r="E49" s="509"/>
      <c r="F49" s="530"/>
      <c r="G49" s="424"/>
      <c r="H49" s="510"/>
      <c r="I49" s="529"/>
      <c r="J49" s="529"/>
      <c r="K49" s="529"/>
      <c r="L49" s="529"/>
      <c r="M49" s="534"/>
    </row>
    <row r="50" spans="1:13" s="249" customFormat="1" ht="13.5" customHeight="1">
      <c r="A50" s="504">
        <f>'7. Mapa Final'!A60</f>
        <v>6</v>
      </c>
      <c r="B50" s="501" t="str">
        <f>'7. Mapa Final'!B60</f>
        <v>Ofrecer, prometer, entregar, aceptar o solicitar una ventaja indebida  para influir  en la toma de decisiones  para  la adquisición de predios en donación.</v>
      </c>
      <c r="C50" s="510" t="str">
        <f>'7. Mapa Final'!C60</f>
        <v>Cuando se emite un concepto favorable que conlleve a la adquisición de un predio por donación omitiendo el cumplimiento de los requisitos establecidos, con el fin de favorecer intereses particulares.</v>
      </c>
      <c r="D50" s="511" t="str">
        <f>'7. Mapa Final'!J60</f>
        <v>Baja - 2</v>
      </c>
      <c r="E50" s="508" t="str">
        <f>'7. Mapa Final'!K60</f>
        <v>Leve - 1</v>
      </c>
      <c r="F50" s="530" t="str">
        <f>'7. Mapa Final'!M60</f>
        <v>Bajo - 2</v>
      </c>
      <c r="G50" s="424"/>
      <c r="H50" s="510"/>
      <c r="I50" s="529" t="s">
        <v>493</v>
      </c>
      <c r="J50" s="529"/>
      <c r="K50" s="528">
        <v>45383</v>
      </c>
      <c r="L50" s="528">
        <v>45473</v>
      </c>
      <c r="M50" s="534"/>
    </row>
    <row r="51" spans="1:13" s="249" customFormat="1" ht="13.5" customHeight="1">
      <c r="A51" s="504"/>
      <c r="B51" s="501"/>
      <c r="C51" s="510"/>
      <c r="D51" s="512"/>
      <c r="E51" s="509"/>
      <c r="F51" s="530"/>
      <c r="G51" s="424"/>
      <c r="H51" s="510"/>
      <c r="I51" s="529"/>
      <c r="J51" s="529"/>
      <c r="K51" s="529"/>
      <c r="L51" s="529"/>
      <c r="M51" s="534"/>
    </row>
    <row r="52" spans="1:13" s="249" customFormat="1" ht="13.5" customHeight="1">
      <c r="A52" s="504"/>
      <c r="B52" s="501"/>
      <c r="C52" s="510"/>
      <c r="D52" s="512"/>
      <c r="E52" s="509"/>
      <c r="F52" s="530"/>
      <c r="G52" s="424"/>
      <c r="H52" s="510"/>
      <c r="I52" s="529"/>
      <c r="J52" s="529"/>
      <c r="K52" s="529"/>
      <c r="L52" s="529"/>
      <c r="M52" s="534"/>
    </row>
    <row r="53" spans="1:13" s="249" customFormat="1" ht="13.5" customHeight="1">
      <c r="A53" s="504"/>
      <c r="B53" s="501"/>
      <c r="C53" s="510"/>
      <c r="D53" s="512"/>
      <c r="E53" s="509"/>
      <c r="F53" s="530"/>
      <c r="G53" s="424"/>
      <c r="H53" s="510"/>
      <c r="I53" s="529"/>
      <c r="J53" s="529"/>
      <c r="K53" s="529"/>
      <c r="L53" s="529"/>
      <c r="M53" s="534"/>
    </row>
    <row r="54" spans="1:13" s="249" customFormat="1" ht="13.5" customHeight="1">
      <c r="A54" s="504"/>
      <c r="B54" s="501"/>
      <c r="C54" s="510"/>
      <c r="D54" s="512"/>
      <c r="E54" s="509"/>
      <c r="F54" s="530"/>
      <c r="G54" s="424"/>
      <c r="H54" s="510"/>
      <c r="I54" s="529"/>
      <c r="J54" s="529"/>
      <c r="K54" s="529"/>
      <c r="L54" s="529"/>
      <c r="M54" s="534"/>
    </row>
    <row r="55" spans="1:13" s="249" customFormat="1" ht="13.5" customHeight="1">
      <c r="A55" s="504"/>
      <c r="B55" s="501"/>
      <c r="C55" s="510"/>
      <c r="D55" s="512"/>
      <c r="E55" s="509"/>
      <c r="F55" s="530"/>
      <c r="G55" s="424"/>
      <c r="H55" s="510"/>
      <c r="I55" s="529"/>
      <c r="J55" s="529"/>
      <c r="K55" s="529"/>
      <c r="L55" s="529"/>
      <c r="M55" s="534"/>
    </row>
    <row r="56" spans="1:13" s="249" customFormat="1" ht="13.5" customHeight="1">
      <c r="A56" s="504"/>
      <c r="B56" s="501"/>
      <c r="C56" s="510"/>
      <c r="D56" s="512"/>
      <c r="E56" s="509"/>
      <c r="F56" s="530"/>
      <c r="G56" s="424"/>
      <c r="H56" s="510"/>
      <c r="I56" s="529"/>
      <c r="J56" s="529"/>
      <c r="K56" s="529"/>
      <c r="L56" s="529"/>
      <c r="M56" s="534"/>
    </row>
    <row r="57" spans="1:13" s="249" customFormat="1" ht="13.5" customHeight="1">
      <c r="A57" s="504"/>
      <c r="B57" s="501"/>
      <c r="C57" s="510"/>
      <c r="D57" s="512"/>
      <c r="E57" s="509"/>
      <c r="F57" s="530"/>
      <c r="G57" s="424"/>
      <c r="H57" s="510"/>
      <c r="I57" s="529"/>
      <c r="J57" s="529"/>
      <c r="K57" s="529"/>
      <c r="L57" s="529"/>
      <c r="M57" s="534"/>
    </row>
    <row r="58" spans="1:13" s="249" customFormat="1" ht="21.75" customHeight="1">
      <c r="A58" s="504"/>
      <c r="B58" s="501"/>
      <c r="C58" s="510"/>
      <c r="D58" s="512"/>
      <c r="E58" s="509"/>
      <c r="F58" s="530"/>
      <c r="G58" s="424"/>
      <c r="H58" s="510"/>
      <c r="I58" s="529"/>
      <c r="J58" s="529"/>
      <c r="K58" s="529"/>
      <c r="L58" s="529"/>
      <c r="M58" s="534"/>
    </row>
    <row r="59" spans="1:13" s="249" customFormat="1" ht="21.75" customHeight="1">
      <c r="A59" s="504"/>
      <c r="B59" s="501"/>
      <c r="C59" s="510"/>
      <c r="D59" s="512"/>
      <c r="E59" s="509"/>
      <c r="F59" s="530"/>
      <c r="G59" s="424"/>
      <c r="H59" s="510"/>
      <c r="I59" s="529"/>
      <c r="J59" s="529"/>
      <c r="K59" s="529"/>
      <c r="L59" s="529"/>
      <c r="M59" s="534"/>
    </row>
    <row r="60" spans="1:13" s="249" customFormat="1" ht="13.5" customHeight="1">
      <c r="A60" s="504">
        <f>'7. Mapa Final'!A70</f>
        <v>7</v>
      </c>
      <c r="B60" s="501" t="str">
        <f>'7. Mapa Final'!B70</f>
        <v>Ofrecer, prometer, entregar, aceptar o solicitar una ventaja indebida para conseguir el favorecimiento competitivo  en  la evaluación técnica (proceso de selección) en  contratos de Estudios y Diseños o Construcción de sedes y despachos judiciales.</v>
      </c>
      <c r="C60" s="510" t="str">
        <f>'7. Mapa Final'!C70</f>
        <v>Cuando se emite un concepto técnico basado en una evaluación que redunde en ventajas para agentes internos y externos, sin la adecuada justificación técnica.</v>
      </c>
      <c r="D60" s="511" t="str">
        <f>'7. Mapa Final'!J70</f>
        <v>Muy Baja - 1</v>
      </c>
      <c r="E60" s="508" t="str">
        <f>'7. Mapa Final'!K70</f>
        <v>Moderado - 3</v>
      </c>
      <c r="F60" s="530" t="str">
        <f>'7. Mapa Final'!M70</f>
        <v>Moderado - 3</v>
      </c>
      <c r="G60" s="424"/>
      <c r="H60" s="510"/>
      <c r="I60" s="529" t="s">
        <v>493</v>
      </c>
      <c r="J60" s="529"/>
      <c r="K60" s="528">
        <v>45383</v>
      </c>
      <c r="L60" s="528">
        <v>45473</v>
      </c>
      <c r="M60" s="534"/>
    </row>
    <row r="61" spans="1:13" s="249" customFormat="1" ht="13.5" customHeight="1">
      <c r="A61" s="504"/>
      <c r="B61" s="501"/>
      <c r="C61" s="510"/>
      <c r="D61" s="512"/>
      <c r="E61" s="509"/>
      <c r="F61" s="530"/>
      <c r="G61" s="424"/>
      <c r="H61" s="510"/>
      <c r="I61" s="529"/>
      <c r="J61" s="529"/>
      <c r="K61" s="529"/>
      <c r="L61" s="529"/>
      <c r="M61" s="534"/>
    </row>
    <row r="62" spans="1:13" s="249" customFormat="1" ht="13.5" customHeight="1">
      <c r="A62" s="504"/>
      <c r="B62" s="501"/>
      <c r="C62" s="510"/>
      <c r="D62" s="512"/>
      <c r="E62" s="509"/>
      <c r="F62" s="530"/>
      <c r="G62" s="424"/>
      <c r="H62" s="510"/>
      <c r="I62" s="529"/>
      <c r="J62" s="529"/>
      <c r="K62" s="529"/>
      <c r="L62" s="529"/>
      <c r="M62" s="534"/>
    </row>
    <row r="63" spans="1:13" s="249" customFormat="1" ht="13.5" customHeight="1">
      <c r="A63" s="504"/>
      <c r="B63" s="501"/>
      <c r="C63" s="510"/>
      <c r="D63" s="512"/>
      <c r="E63" s="509"/>
      <c r="F63" s="530"/>
      <c r="G63" s="424"/>
      <c r="H63" s="510"/>
      <c r="I63" s="529"/>
      <c r="J63" s="529"/>
      <c r="K63" s="529"/>
      <c r="L63" s="529"/>
      <c r="M63" s="534"/>
    </row>
    <row r="64" spans="1:13" s="249" customFormat="1" ht="13.5" customHeight="1">
      <c r="A64" s="504"/>
      <c r="B64" s="501"/>
      <c r="C64" s="510"/>
      <c r="D64" s="512"/>
      <c r="E64" s="509"/>
      <c r="F64" s="530"/>
      <c r="G64" s="424"/>
      <c r="H64" s="510"/>
      <c r="I64" s="529"/>
      <c r="J64" s="529"/>
      <c r="K64" s="529"/>
      <c r="L64" s="529"/>
      <c r="M64" s="534"/>
    </row>
    <row r="65" spans="1:13" s="249" customFormat="1" ht="13.5" customHeight="1">
      <c r="A65" s="504"/>
      <c r="B65" s="501"/>
      <c r="C65" s="510"/>
      <c r="D65" s="512"/>
      <c r="E65" s="509"/>
      <c r="F65" s="530"/>
      <c r="G65" s="424"/>
      <c r="H65" s="510"/>
      <c r="I65" s="529"/>
      <c r="J65" s="529"/>
      <c r="K65" s="529"/>
      <c r="L65" s="529"/>
      <c r="M65" s="534"/>
    </row>
    <row r="66" spans="1:13" s="249" customFormat="1" ht="13.5" customHeight="1">
      <c r="A66" s="504"/>
      <c r="B66" s="501"/>
      <c r="C66" s="510"/>
      <c r="D66" s="512"/>
      <c r="E66" s="509"/>
      <c r="F66" s="530"/>
      <c r="G66" s="424"/>
      <c r="H66" s="510"/>
      <c r="I66" s="529"/>
      <c r="J66" s="529"/>
      <c r="K66" s="529"/>
      <c r="L66" s="529"/>
      <c r="M66" s="534"/>
    </row>
    <row r="67" spans="1:13" s="249" customFormat="1" ht="13.5" customHeight="1">
      <c r="A67" s="504"/>
      <c r="B67" s="501"/>
      <c r="C67" s="510"/>
      <c r="D67" s="512"/>
      <c r="E67" s="509"/>
      <c r="F67" s="530"/>
      <c r="G67" s="424"/>
      <c r="H67" s="510"/>
      <c r="I67" s="529"/>
      <c r="J67" s="529"/>
      <c r="K67" s="529"/>
      <c r="L67" s="529"/>
      <c r="M67" s="534"/>
    </row>
    <row r="68" spans="1:13" s="249" customFormat="1" ht="21.75" customHeight="1">
      <c r="A68" s="504"/>
      <c r="B68" s="501"/>
      <c r="C68" s="510"/>
      <c r="D68" s="512"/>
      <c r="E68" s="509"/>
      <c r="F68" s="530"/>
      <c r="G68" s="424"/>
      <c r="H68" s="510"/>
      <c r="I68" s="529"/>
      <c r="J68" s="529"/>
      <c r="K68" s="529"/>
      <c r="L68" s="529"/>
      <c r="M68" s="534"/>
    </row>
    <row r="69" spans="1:13" s="249" customFormat="1" ht="21.75" customHeight="1">
      <c r="A69" s="504"/>
      <c r="B69" s="501"/>
      <c r="C69" s="510"/>
      <c r="D69" s="512"/>
      <c r="E69" s="509"/>
      <c r="F69" s="530"/>
      <c r="G69" s="424"/>
      <c r="H69" s="510"/>
      <c r="I69" s="529"/>
      <c r="J69" s="529"/>
      <c r="K69" s="529"/>
      <c r="L69" s="529"/>
      <c r="M69" s="534"/>
    </row>
    <row r="70" spans="1:13" s="249" customFormat="1" ht="13.5" customHeight="1">
      <c r="A70" s="504">
        <f>'7. Mapa Final'!A80</f>
        <v>8</v>
      </c>
      <c r="B70" s="501" t="str">
        <f>'7. Mapa Final'!B80</f>
        <v>Ofrecer, prometer, entregar, aceptar o solicitar una ventaja indebida para conseguir el favorecimiento competitivo  en  la adición  de  contratos de Estudios y Diseños o construcción de sedes y despachos judiciales.</v>
      </c>
      <c r="C70" s="510" t="str">
        <f>'7. Mapa Final'!C80</f>
        <v>Cuando se adicionen contratos que son ventajosos para agentes internos y externos, sin la adecuada justificación que soporte su valor.</v>
      </c>
      <c r="D70" s="511" t="str">
        <f>'7. Mapa Final'!J80</f>
        <v>Muy Baja - 1</v>
      </c>
      <c r="E70" s="508" t="str">
        <f>'7. Mapa Final'!K80</f>
        <v>Menor - 2</v>
      </c>
      <c r="F70" s="530" t="str">
        <f>'7. Mapa Final'!M80</f>
        <v>Bajo - 2</v>
      </c>
      <c r="G70" s="424"/>
      <c r="H70" s="510"/>
      <c r="I70" s="529" t="s">
        <v>493</v>
      </c>
      <c r="J70" s="529"/>
      <c r="K70" s="528">
        <v>45383</v>
      </c>
      <c r="L70" s="528">
        <v>45473</v>
      </c>
      <c r="M70" s="534"/>
    </row>
    <row r="71" spans="1:13" s="249" customFormat="1" ht="13.5" customHeight="1">
      <c r="A71" s="504"/>
      <c r="B71" s="501"/>
      <c r="C71" s="510"/>
      <c r="D71" s="512"/>
      <c r="E71" s="509"/>
      <c r="F71" s="530"/>
      <c r="G71" s="424"/>
      <c r="H71" s="510"/>
      <c r="I71" s="529"/>
      <c r="J71" s="529"/>
      <c r="K71" s="529"/>
      <c r="L71" s="529"/>
      <c r="M71" s="534"/>
    </row>
    <row r="72" spans="1:13" s="249" customFormat="1" ht="13.5" customHeight="1">
      <c r="A72" s="504"/>
      <c r="B72" s="501"/>
      <c r="C72" s="510"/>
      <c r="D72" s="512"/>
      <c r="E72" s="509"/>
      <c r="F72" s="530"/>
      <c r="G72" s="424"/>
      <c r="H72" s="510"/>
      <c r="I72" s="529"/>
      <c r="J72" s="529"/>
      <c r="K72" s="529"/>
      <c r="L72" s="529"/>
      <c r="M72" s="534"/>
    </row>
    <row r="73" spans="1:13" s="249" customFormat="1" ht="13.5" customHeight="1">
      <c r="A73" s="504"/>
      <c r="B73" s="501"/>
      <c r="C73" s="510"/>
      <c r="D73" s="512"/>
      <c r="E73" s="509"/>
      <c r="F73" s="530"/>
      <c r="G73" s="424"/>
      <c r="H73" s="510"/>
      <c r="I73" s="529"/>
      <c r="J73" s="529"/>
      <c r="K73" s="529"/>
      <c r="L73" s="529"/>
      <c r="M73" s="534"/>
    </row>
    <row r="74" spans="1:13" s="249" customFormat="1" ht="13.5" customHeight="1">
      <c r="A74" s="504"/>
      <c r="B74" s="501"/>
      <c r="C74" s="510"/>
      <c r="D74" s="512"/>
      <c r="E74" s="509"/>
      <c r="F74" s="530"/>
      <c r="G74" s="424"/>
      <c r="H74" s="510"/>
      <c r="I74" s="529"/>
      <c r="J74" s="529"/>
      <c r="K74" s="529"/>
      <c r="L74" s="529"/>
      <c r="M74" s="534"/>
    </row>
    <row r="75" spans="1:13" s="249" customFormat="1" ht="13.5" customHeight="1">
      <c r="A75" s="504"/>
      <c r="B75" s="501"/>
      <c r="C75" s="510"/>
      <c r="D75" s="512"/>
      <c r="E75" s="509"/>
      <c r="F75" s="530"/>
      <c r="G75" s="424"/>
      <c r="H75" s="510"/>
      <c r="I75" s="529"/>
      <c r="J75" s="529"/>
      <c r="K75" s="529"/>
      <c r="L75" s="529"/>
      <c r="M75" s="534"/>
    </row>
    <row r="76" spans="1:13" s="249" customFormat="1" ht="13.5" customHeight="1">
      <c r="A76" s="504"/>
      <c r="B76" s="501"/>
      <c r="C76" s="510"/>
      <c r="D76" s="512"/>
      <c r="E76" s="509"/>
      <c r="F76" s="530"/>
      <c r="G76" s="424"/>
      <c r="H76" s="510"/>
      <c r="I76" s="529"/>
      <c r="J76" s="529"/>
      <c r="K76" s="529"/>
      <c r="L76" s="529"/>
      <c r="M76" s="534"/>
    </row>
    <row r="77" spans="1:13" s="249" customFormat="1" ht="13.5" customHeight="1">
      <c r="A77" s="504"/>
      <c r="B77" s="501"/>
      <c r="C77" s="510"/>
      <c r="D77" s="512"/>
      <c r="E77" s="509"/>
      <c r="F77" s="530"/>
      <c r="G77" s="424"/>
      <c r="H77" s="510"/>
      <c r="I77" s="529"/>
      <c r="J77" s="529"/>
      <c r="K77" s="529"/>
      <c r="L77" s="529"/>
      <c r="M77" s="534"/>
    </row>
    <row r="78" spans="1:13" s="249" customFormat="1" ht="21.75" customHeight="1">
      <c r="A78" s="504"/>
      <c r="B78" s="501"/>
      <c r="C78" s="510"/>
      <c r="D78" s="512"/>
      <c r="E78" s="509"/>
      <c r="F78" s="530"/>
      <c r="G78" s="424"/>
      <c r="H78" s="510"/>
      <c r="I78" s="529"/>
      <c r="J78" s="529"/>
      <c r="K78" s="529"/>
      <c r="L78" s="529"/>
      <c r="M78" s="534"/>
    </row>
    <row r="79" spans="1:13" s="249" customFormat="1" ht="21.75" customHeight="1">
      <c r="A79" s="504"/>
      <c r="B79" s="501"/>
      <c r="C79" s="510"/>
      <c r="D79" s="512"/>
      <c r="E79" s="509"/>
      <c r="F79" s="530"/>
      <c r="G79" s="424"/>
      <c r="H79" s="510"/>
      <c r="I79" s="529"/>
      <c r="J79" s="529"/>
      <c r="K79" s="529"/>
      <c r="L79" s="529"/>
      <c r="M79" s="534"/>
    </row>
    <row r="80" spans="1:13" s="249" customFormat="1" ht="13.5" customHeight="1">
      <c r="A80" s="504">
        <f>'7. Mapa Final'!A90</f>
        <v>9</v>
      </c>
      <c r="B80" s="501" t="str">
        <f>'7. Mapa Final'!B90</f>
        <v>Ofrecer, prometer, entregar, aceptar o solicitar una ventaja indebida para conseguir la recepción de Diseños u obras.</v>
      </c>
      <c r="C80" s="510" t="str">
        <f>'7. Mapa Final'!C90</f>
        <v>Cuando un agente interno o externos, obtiene una ventaja indebida por recibir Estudios y Diseños u Obras, que no cumplan con los requisitos contractuales.</v>
      </c>
      <c r="D80" s="511" t="str">
        <f>'7. Mapa Final'!J90</f>
        <v>Muy Baja - 1</v>
      </c>
      <c r="E80" s="508" t="str">
        <f>'7. Mapa Final'!K90</f>
        <v>Leve - 1</v>
      </c>
      <c r="F80" s="530" t="str">
        <f>'7. Mapa Final'!M90</f>
        <v>Bajo - 1</v>
      </c>
      <c r="G80" s="424"/>
      <c r="H80" s="510"/>
      <c r="I80" s="529" t="s">
        <v>493</v>
      </c>
      <c r="J80" s="529"/>
      <c r="K80" s="528">
        <v>45383</v>
      </c>
      <c r="L80" s="528">
        <v>45473</v>
      </c>
      <c r="M80" s="534"/>
    </row>
    <row r="81" spans="1:13" s="249" customFormat="1" ht="13.5" customHeight="1">
      <c r="A81" s="504"/>
      <c r="B81" s="501"/>
      <c r="C81" s="510"/>
      <c r="D81" s="512"/>
      <c r="E81" s="509"/>
      <c r="F81" s="530"/>
      <c r="G81" s="424"/>
      <c r="H81" s="510"/>
      <c r="I81" s="529"/>
      <c r="J81" s="529"/>
      <c r="K81" s="529"/>
      <c r="L81" s="529"/>
      <c r="M81" s="534"/>
    </row>
    <row r="82" spans="1:13" s="249" customFormat="1" ht="13.5" customHeight="1">
      <c r="A82" s="504"/>
      <c r="B82" s="501"/>
      <c r="C82" s="510"/>
      <c r="D82" s="512"/>
      <c r="E82" s="509"/>
      <c r="F82" s="530"/>
      <c r="G82" s="424"/>
      <c r="H82" s="510"/>
      <c r="I82" s="529"/>
      <c r="J82" s="529"/>
      <c r="K82" s="529"/>
      <c r="L82" s="529"/>
      <c r="M82" s="534"/>
    </row>
    <row r="83" spans="1:13" s="249" customFormat="1" ht="13.5" customHeight="1">
      <c r="A83" s="504"/>
      <c r="B83" s="501"/>
      <c r="C83" s="510"/>
      <c r="D83" s="512"/>
      <c r="E83" s="509"/>
      <c r="F83" s="530"/>
      <c r="G83" s="424"/>
      <c r="H83" s="510"/>
      <c r="I83" s="529"/>
      <c r="J83" s="529"/>
      <c r="K83" s="529"/>
      <c r="L83" s="529"/>
      <c r="M83" s="534"/>
    </row>
    <row r="84" spans="1:13" s="249" customFormat="1" ht="13.5" customHeight="1">
      <c r="A84" s="504"/>
      <c r="B84" s="501"/>
      <c r="C84" s="510"/>
      <c r="D84" s="512"/>
      <c r="E84" s="509"/>
      <c r="F84" s="530"/>
      <c r="G84" s="424"/>
      <c r="H84" s="510"/>
      <c r="I84" s="529"/>
      <c r="J84" s="529"/>
      <c r="K84" s="529"/>
      <c r="L84" s="529"/>
      <c r="M84" s="534"/>
    </row>
    <row r="85" spans="1:13" s="249" customFormat="1" ht="13.5" customHeight="1">
      <c r="A85" s="504"/>
      <c r="B85" s="501"/>
      <c r="C85" s="510"/>
      <c r="D85" s="512"/>
      <c r="E85" s="509"/>
      <c r="F85" s="530"/>
      <c r="G85" s="424"/>
      <c r="H85" s="510"/>
      <c r="I85" s="529"/>
      <c r="J85" s="529"/>
      <c r="K85" s="529"/>
      <c r="L85" s="529"/>
      <c r="M85" s="534"/>
    </row>
    <row r="86" spans="1:13" s="249" customFormat="1" ht="13.5" customHeight="1">
      <c r="A86" s="504"/>
      <c r="B86" s="501"/>
      <c r="C86" s="510"/>
      <c r="D86" s="512"/>
      <c r="E86" s="509"/>
      <c r="F86" s="530"/>
      <c r="G86" s="424"/>
      <c r="H86" s="510"/>
      <c r="I86" s="529"/>
      <c r="J86" s="529"/>
      <c r="K86" s="529"/>
      <c r="L86" s="529"/>
      <c r="M86" s="534"/>
    </row>
    <row r="87" spans="1:13" s="249" customFormat="1" ht="13.5" customHeight="1">
      <c r="A87" s="504"/>
      <c r="B87" s="501"/>
      <c r="C87" s="510"/>
      <c r="D87" s="512"/>
      <c r="E87" s="509"/>
      <c r="F87" s="530"/>
      <c r="G87" s="424"/>
      <c r="H87" s="510"/>
      <c r="I87" s="529"/>
      <c r="J87" s="529"/>
      <c r="K87" s="529"/>
      <c r="L87" s="529"/>
      <c r="M87" s="534"/>
    </row>
    <row r="88" spans="1:13" s="249" customFormat="1" ht="21.75" customHeight="1">
      <c r="A88" s="504"/>
      <c r="B88" s="501"/>
      <c r="C88" s="510"/>
      <c r="D88" s="512"/>
      <c r="E88" s="509"/>
      <c r="F88" s="530"/>
      <c r="G88" s="424"/>
      <c r="H88" s="510"/>
      <c r="I88" s="529"/>
      <c r="J88" s="529"/>
      <c r="K88" s="529"/>
      <c r="L88" s="529"/>
      <c r="M88" s="534"/>
    </row>
    <row r="89" spans="1:13" s="249" customFormat="1" ht="21.75" customHeight="1">
      <c r="A89" s="504"/>
      <c r="B89" s="501"/>
      <c r="C89" s="510"/>
      <c r="D89" s="512"/>
      <c r="E89" s="509"/>
      <c r="F89" s="530"/>
      <c r="G89" s="424"/>
      <c r="H89" s="510"/>
      <c r="I89" s="529"/>
      <c r="J89" s="529"/>
      <c r="K89" s="529"/>
      <c r="L89" s="529"/>
      <c r="M89" s="534"/>
    </row>
  </sheetData>
  <mergeCells count="121">
    <mergeCell ref="J70:J79"/>
    <mergeCell ref="K70:K79"/>
    <mergeCell ref="L70:L79"/>
    <mergeCell ref="M70:M79"/>
    <mergeCell ref="A80:A89"/>
    <mergeCell ref="B80:B89"/>
    <mergeCell ref="C80:C89"/>
    <mergeCell ref="D80:D89"/>
    <mergeCell ref="E80:E89"/>
    <mergeCell ref="F80:F89"/>
    <mergeCell ref="M80:M89"/>
    <mergeCell ref="G80:G89"/>
    <mergeCell ref="H80:H89"/>
    <mergeCell ref="I80:I89"/>
    <mergeCell ref="J80:J89"/>
    <mergeCell ref="K80:K89"/>
    <mergeCell ref="L80:L89"/>
    <mergeCell ref="A70:A79"/>
    <mergeCell ref="B70:B79"/>
    <mergeCell ref="C70:C79"/>
    <mergeCell ref="D70:D79"/>
    <mergeCell ref="E70:E79"/>
    <mergeCell ref="F70:F79"/>
    <mergeCell ref="G70:G79"/>
    <mergeCell ref="H70:H79"/>
    <mergeCell ref="I70:I79"/>
    <mergeCell ref="J50:J59"/>
    <mergeCell ref="K50:K59"/>
    <mergeCell ref="L50:L59"/>
    <mergeCell ref="M50:M59"/>
    <mergeCell ref="A60:A69"/>
    <mergeCell ref="B60:B69"/>
    <mergeCell ref="C60:C69"/>
    <mergeCell ref="D60:D69"/>
    <mergeCell ref="E60:E69"/>
    <mergeCell ref="F60:F69"/>
    <mergeCell ref="M60:M69"/>
    <mergeCell ref="G60:G69"/>
    <mergeCell ref="H60:H69"/>
    <mergeCell ref="I60:I69"/>
    <mergeCell ref="J60:J69"/>
    <mergeCell ref="K60:K69"/>
    <mergeCell ref="L60:L69"/>
    <mergeCell ref="A50:A59"/>
    <mergeCell ref="B50:B59"/>
    <mergeCell ref="C50:C59"/>
    <mergeCell ref="D50:D59"/>
    <mergeCell ref="E50:E59"/>
    <mergeCell ref="F50:F59"/>
    <mergeCell ref="G50:G59"/>
    <mergeCell ref="H50:H59"/>
    <mergeCell ref="I50:I59"/>
    <mergeCell ref="L30:L39"/>
    <mergeCell ref="M30:M39"/>
    <mergeCell ref="A40:A49"/>
    <mergeCell ref="B40:B49"/>
    <mergeCell ref="C40:C49"/>
    <mergeCell ref="D40:D49"/>
    <mergeCell ref="E40:E49"/>
    <mergeCell ref="F40:F49"/>
    <mergeCell ref="M40:M49"/>
    <mergeCell ref="G40:G49"/>
    <mergeCell ref="H40:H49"/>
    <mergeCell ref="I40:I49"/>
    <mergeCell ref="J40:J49"/>
    <mergeCell ref="K40:K49"/>
    <mergeCell ref="L40:L49"/>
    <mergeCell ref="M20:M29"/>
    <mergeCell ref="A30:A39"/>
    <mergeCell ref="B30:B39"/>
    <mergeCell ref="C30:C39"/>
    <mergeCell ref="D30:D39"/>
    <mergeCell ref="E30:E39"/>
    <mergeCell ref="F30:F39"/>
    <mergeCell ref="G30:G39"/>
    <mergeCell ref="H30:H39"/>
    <mergeCell ref="I30:I39"/>
    <mergeCell ref="G20:G29"/>
    <mergeCell ref="H20:H29"/>
    <mergeCell ref="I20:I29"/>
    <mergeCell ref="J20:J29"/>
    <mergeCell ref="K20:K29"/>
    <mergeCell ref="L20:L29"/>
    <mergeCell ref="A20:A29"/>
    <mergeCell ref="B20:B29"/>
    <mergeCell ref="C20:C29"/>
    <mergeCell ref="D20:D29"/>
    <mergeCell ref="E20:E29"/>
    <mergeCell ref="F20:F29"/>
    <mergeCell ref="J30:J39"/>
    <mergeCell ref="K30:K39"/>
    <mergeCell ref="A7:C7"/>
    <mergeCell ref="D7:F7"/>
    <mergeCell ref="G7:G8"/>
    <mergeCell ref="H7:H8"/>
    <mergeCell ref="I7:J7"/>
    <mergeCell ref="K7:L7"/>
    <mergeCell ref="M7:M8"/>
    <mergeCell ref="H10:H19"/>
    <mergeCell ref="I10:I19"/>
    <mergeCell ref="J10:J19"/>
    <mergeCell ref="K10:K19"/>
    <mergeCell ref="L10:L19"/>
    <mergeCell ref="M10:M19"/>
    <mergeCell ref="A9:G9"/>
    <mergeCell ref="A10:A19"/>
    <mergeCell ref="B10:B19"/>
    <mergeCell ref="C10:C19"/>
    <mergeCell ref="D10:D19"/>
    <mergeCell ref="E10:E19"/>
    <mergeCell ref="F10:F19"/>
    <mergeCell ref="G10:G19"/>
    <mergeCell ref="A1:C3"/>
    <mergeCell ref="D1:J2"/>
    <mergeCell ref="K1:M3"/>
    <mergeCell ref="A4:B4"/>
    <mergeCell ref="C4:M4"/>
    <mergeCell ref="A5:B5"/>
    <mergeCell ref="C5:M5"/>
    <mergeCell ref="A6:B6"/>
    <mergeCell ref="C6:M6"/>
  </mergeCells>
  <conditionalFormatting sqref="A7:B7">
    <cfRule type="containsText" dxfId="221" priority="7" operator="containsText" text="3- Moderado">
      <formula>NOT(ISERROR(SEARCH("3- Moderado",A7)))</formula>
    </cfRule>
    <cfRule type="containsText" dxfId="220" priority="8" operator="containsText" text="6- Moderado">
      <formula>NOT(ISERROR(SEARCH("6- Moderado",A7)))</formula>
    </cfRule>
    <cfRule type="containsText" dxfId="219" priority="9" operator="containsText" text="4- Moderado">
      <formula>NOT(ISERROR(SEARCH("4- Moderado",A7)))</formula>
    </cfRule>
    <cfRule type="containsText" dxfId="218" priority="10" operator="containsText" text="3- Bajo">
      <formula>NOT(ISERROR(SEARCH("3- Bajo",A7)))</formula>
    </cfRule>
    <cfRule type="containsText" dxfId="217" priority="11" operator="containsText" text="4- Bajo">
      <formula>NOT(ISERROR(SEARCH("4- Bajo",A7)))</formula>
    </cfRule>
    <cfRule type="containsText" dxfId="216" priority="12" operator="containsText" text="1- Bajo">
      <formula>NOT(ISERROR(SEARCH("1- Bajo",A7)))</formula>
    </cfRule>
  </conditionalFormatting>
  <conditionalFormatting sqref="A10:B10 D10:E10">
    <cfRule type="containsText" dxfId="215" priority="283" operator="containsText" text="4- Bajo">
      <formula>NOT(ISERROR(SEARCH("4- Bajo",A10)))</formula>
    </cfRule>
    <cfRule type="containsText" dxfId="214" priority="282" operator="containsText" text="3- Bajo">
      <formula>NOT(ISERROR(SEARCH("3- Bajo",A10)))</formula>
    </cfRule>
    <cfRule type="containsText" dxfId="213" priority="284" operator="containsText" text="1- Bajo">
      <formula>NOT(ISERROR(SEARCH("1- Bajo",A10)))</formula>
    </cfRule>
  </conditionalFormatting>
  <conditionalFormatting sqref="A20:B20 D20:E20">
    <cfRule type="containsText" dxfId="212" priority="261" operator="containsText" text="3- Bajo">
      <formula>NOT(ISERROR(SEARCH("3- Bajo",A20)))</formula>
    </cfRule>
    <cfRule type="containsText" dxfId="211" priority="262" operator="containsText" text="4- Bajo">
      <formula>NOT(ISERROR(SEARCH("4- Bajo",A20)))</formula>
    </cfRule>
    <cfRule type="containsText" dxfId="210" priority="263" operator="containsText" text="1- Bajo">
      <formula>NOT(ISERROR(SEARCH("1- Bajo",A20)))</formula>
    </cfRule>
  </conditionalFormatting>
  <conditionalFormatting sqref="A30:B30 D30:E30">
    <cfRule type="containsText" dxfId="209" priority="241" operator="containsText" text="4- Bajo">
      <formula>NOT(ISERROR(SEARCH("4- Bajo",A30)))</formula>
    </cfRule>
    <cfRule type="containsText" dxfId="208" priority="240" operator="containsText" text="3- Bajo">
      <formula>NOT(ISERROR(SEARCH("3- Bajo",A30)))</formula>
    </cfRule>
    <cfRule type="containsText" dxfId="207" priority="242" operator="containsText" text="1- Bajo">
      <formula>NOT(ISERROR(SEARCH("1- Bajo",A30)))</formula>
    </cfRule>
  </conditionalFormatting>
  <conditionalFormatting sqref="A40:B40 D40:E40">
    <cfRule type="containsText" dxfId="206" priority="220" operator="containsText" text="4- Bajo">
      <formula>NOT(ISERROR(SEARCH("4- Bajo",A40)))</formula>
    </cfRule>
    <cfRule type="containsText" dxfId="205" priority="219" operator="containsText" text="3- Bajo">
      <formula>NOT(ISERROR(SEARCH("3- Bajo",A40)))</formula>
    </cfRule>
    <cfRule type="containsText" dxfId="204" priority="221" operator="containsText" text="1- Bajo">
      <formula>NOT(ISERROR(SEARCH("1- Bajo",A40)))</formula>
    </cfRule>
  </conditionalFormatting>
  <conditionalFormatting sqref="A50:B50 D50:E50">
    <cfRule type="containsText" dxfId="203" priority="199" operator="containsText" text="4- Bajo">
      <formula>NOT(ISERROR(SEARCH("4- Bajo",A50)))</formula>
    </cfRule>
    <cfRule type="containsText" dxfId="202" priority="198" operator="containsText" text="3- Bajo">
      <formula>NOT(ISERROR(SEARCH("3- Bajo",A50)))</formula>
    </cfRule>
    <cfRule type="containsText" dxfId="201" priority="200" operator="containsText" text="1- Bajo">
      <formula>NOT(ISERROR(SEARCH("1- Bajo",A50)))</formula>
    </cfRule>
  </conditionalFormatting>
  <conditionalFormatting sqref="A60:B60 D60:E60">
    <cfRule type="containsText" dxfId="200" priority="177" operator="containsText" text="3- Bajo">
      <formula>NOT(ISERROR(SEARCH("3- Bajo",A60)))</formula>
    </cfRule>
    <cfRule type="containsText" dxfId="199" priority="178" operator="containsText" text="4- Bajo">
      <formula>NOT(ISERROR(SEARCH("4- Bajo",A60)))</formula>
    </cfRule>
    <cfRule type="containsText" dxfId="198" priority="179" operator="containsText" text="1- Bajo">
      <formula>NOT(ISERROR(SEARCH("1- Bajo",A60)))</formula>
    </cfRule>
  </conditionalFormatting>
  <conditionalFormatting sqref="A70:B70 D70:E70">
    <cfRule type="containsText" dxfId="197" priority="158" operator="containsText" text="1- Bajo">
      <formula>NOT(ISERROR(SEARCH("1- Bajo",A70)))</formula>
    </cfRule>
    <cfRule type="containsText" dxfId="196" priority="156" operator="containsText" text="3- Bajo">
      <formula>NOT(ISERROR(SEARCH("3- Bajo",A70)))</formula>
    </cfRule>
    <cfRule type="containsText" dxfId="195" priority="157" operator="containsText" text="4- Bajo">
      <formula>NOT(ISERROR(SEARCH("4- Bajo",A70)))</formula>
    </cfRule>
  </conditionalFormatting>
  <conditionalFormatting sqref="A80:B80 D80:E80">
    <cfRule type="containsText" dxfId="194" priority="135" operator="containsText" text="3- Bajo">
      <formula>NOT(ISERROR(SEARCH("3- Bajo",A80)))</formula>
    </cfRule>
    <cfRule type="containsText" dxfId="193" priority="136" operator="containsText" text="4- Bajo">
      <formula>NOT(ISERROR(SEARCH("4- Bajo",A80)))</formula>
    </cfRule>
    <cfRule type="containsText" dxfId="192" priority="137" operator="containsText" text="1- Bajo">
      <formula>NOT(ISERROR(SEARCH("1- Bajo",A80)))</formula>
    </cfRule>
  </conditionalFormatting>
  <conditionalFormatting sqref="C8:F8">
    <cfRule type="containsText" dxfId="191" priority="2" operator="containsText" text="6- Moderado">
      <formula>NOT(ISERROR(SEARCH("6- Moderado",C8)))</formula>
    </cfRule>
    <cfRule type="containsText" dxfId="190" priority="3" operator="containsText" text="4- Moderado">
      <formula>NOT(ISERROR(SEARCH("4- Moderado",C8)))</formula>
    </cfRule>
    <cfRule type="containsText" dxfId="189" priority="4" operator="containsText" text="3- Bajo">
      <formula>NOT(ISERROR(SEARCH("3- Bajo",C8)))</formula>
    </cfRule>
    <cfRule type="containsText" dxfId="188" priority="5" operator="containsText" text="4- Bajo">
      <formula>NOT(ISERROR(SEARCH("4- Bajo",C8)))</formula>
    </cfRule>
    <cfRule type="containsText" dxfId="187" priority="6" operator="containsText" text="1- Bajo">
      <formula>NOT(ISERROR(SEARCH("1- Bajo",C8)))</formula>
    </cfRule>
    <cfRule type="containsText" dxfId="186" priority="1" operator="containsText" text="3- Moderado">
      <formula>NOT(ISERROR(SEARCH("3- Moderado",C8)))</formula>
    </cfRule>
  </conditionalFormatting>
  <conditionalFormatting sqref="D10:D89">
    <cfRule type="containsText" dxfId="185" priority="127" operator="containsText" text="Media">
      <formula>NOT(ISERROR(SEARCH("Media",D10)))</formula>
    </cfRule>
    <cfRule type="containsText" dxfId="184" priority="125" operator="containsText" text="Muy Baja">
      <formula>NOT(ISERROR(SEARCH("Muy Baja",D10)))</formula>
    </cfRule>
    <cfRule type="containsText" dxfId="183" priority="124" operator="containsText" text="Baja">
      <formula>NOT(ISERROR(SEARCH("Baja",D10)))</formula>
    </cfRule>
    <cfRule type="containsText" dxfId="182" priority="123" operator="containsText" text="Alta">
      <formula>NOT(ISERROR(SEARCH("Alta",D10)))</formula>
    </cfRule>
    <cfRule type="containsText" dxfId="181" priority="122" operator="containsText" text="Muy Alta">
      <formula>NOT(ISERROR(SEARCH("Muy Alta",D10)))</formula>
    </cfRule>
  </conditionalFormatting>
  <conditionalFormatting sqref="D10:E10 A10:B10">
    <cfRule type="containsText" dxfId="180" priority="281" operator="containsText" text="4- Moderado">
      <formula>NOT(ISERROR(SEARCH("4- Moderado",A10)))</formula>
    </cfRule>
    <cfRule type="containsText" dxfId="179" priority="280" operator="containsText" text="6- Moderado">
      <formula>NOT(ISERROR(SEARCH("6- Moderado",A10)))</formula>
    </cfRule>
    <cfRule type="containsText" dxfId="178" priority="279" operator="containsText" text="3- Moderado">
      <formula>NOT(ISERROR(SEARCH("3- Moderado",A10)))</formula>
    </cfRule>
  </conditionalFormatting>
  <conditionalFormatting sqref="D20:E20 A20:B20">
    <cfRule type="containsText" dxfId="177" priority="260" operator="containsText" text="4- Moderado">
      <formula>NOT(ISERROR(SEARCH("4- Moderado",A20)))</formula>
    </cfRule>
    <cfRule type="containsText" dxfId="176" priority="259" operator="containsText" text="6- Moderado">
      <formula>NOT(ISERROR(SEARCH("6- Moderado",A20)))</formula>
    </cfRule>
    <cfRule type="containsText" dxfId="175" priority="258" operator="containsText" text="3- Moderado">
      <formula>NOT(ISERROR(SEARCH("3- Moderado",A20)))</formula>
    </cfRule>
  </conditionalFormatting>
  <conditionalFormatting sqref="D30:E30 A30:B30">
    <cfRule type="containsText" dxfId="174" priority="238" operator="containsText" text="6- Moderado">
      <formula>NOT(ISERROR(SEARCH("6- Moderado",A30)))</formula>
    </cfRule>
    <cfRule type="containsText" dxfId="173" priority="237" operator="containsText" text="3- Moderado">
      <formula>NOT(ISERROR(SEARCH("3- Moderado",A30)))</formula>
    </cfRule>
    <cfRule type="containsText" dxfId="172" priority="239" operator="containsText" text="4- Moderado">
      <formula>NOT(ISERROR(SEARCH("4- Moderado",A30)))</formula>
    </cfRule>
  </conditionalFormatting>
  <conditionalFormatting sqref="D40:E40 A40:B40">
    <cfRule type="containsText" dxfId="171" priority="218" operator="containsText" text="4- Moderado">
      <formula>NOT(ISERROR(SEARCH("4- Moderado",A40)))</formula>
    </cfRule>
    <cfRule type="containsText" dxfId="170" priority="216" operator="containsText" text="3- Moderado">
      <formula>NOT(ISERROR(SEARCH("3- Moderado",A40)))</formula>
    </cfRule>
    <cfRule type="containsText" dxfId="169" priority="217" operator="containsText" text="6- Moderado">
      <formula>NOT(ISERROR(SEARCH("6- Moderado",A40)))</formula>
    </cfRule>
  </conditionalFormatting>
  <conditionalFormatting sqref="D50:E50 A50:B50">
    <cfRule type="containsText" dxfId="168" priority="195" operator="containsText" text="3- Moderado">
      <formula>NOT(ISERROR(SEARCH("3- Moderado",A50)))</formula>
    </cfRule>
    <cfRule type="containsText" dxfId="167" priority="196" operator="containsText" text="6- Moderado">
      <formula>NOT(ISERROR(SEARCH("6- Moderado",A50)))</formula>
    </cfRule>
    <cfRule type="containsText" dxfId="166" priority="197" operator="containsText" text="4- Moderado">
      <formula>NOT(ISERROR(SEARCH("4- Moderado",A50)))</formula>
    </cfRule>
  </conditionalFormatting>
  <conditionalFormatting sqref="D60:E60 A60:B60">
    <cfRule type="containsText" dxfId="165" priority="174" operator="containsText" text="3- Moderado">
      <formula>NOT(ISERROR(SEARCH("3- Moderado",A60)))</formula>
    </cfRule>
    <cfRule type="containsText" dxfId="164" priority="176" operator="containsText" text="4- Moderado">
      <formula>NOT(ISERROR(SEARCH("4- Moderado",A60)))</formula>
    </cfRule>
    <cfRule type="containsText" dxfId="163" priority="175" operator="containsText" text="6- Moderado">
      <formula>NOT(ISERROR(SEARCH("6- Moderado",A60)))</formula>
    </cfRule>
  </conditionalFormatting>
  <conditionalFormatting sqref="D70:E70 A70:B70">
    <cfRule type="containsText" dxfId="162" priority="153" operator="containsText" text="3- Moderado">
      <formula>NOT(ISERROR(SEARCH("3- Moderado",A70)))</formula>
    </cfRule>
    <cfRule type="containsText" dxfId="161" priority="154" operator="containsText" text="6- Moderado">
      <formula>NOT(ISERROR(SEARCH("6- Moderado",A70)))</formula>
    </cfRule>
    <cfRule type="containsText" dxfId="160" priority="155" operator="containsText" text="4- Moderado">
      <formula>NOT(ISERROR(SEARCH("4- Moderado",A70)))</formula>
    </cfRule>
  </conditionalFormatting>
  <conditionalFormatting sqref="D80:E80 A80:B80">
    <cfRule type="containsText" dxfId="159" priority="132" operator="containsText" text="3- Moderado">
      <formula>NOT(ISERROR(SEARCH("3- Moderado",A80)))</formula>
    </cfRule>
    <cfRule type="containsText" dxfId="158" priority="133" operator="containsText" text="6- Moderado">
      <formula>NOT(ISERROR(SEARCH("6- Moderado",A80)))</formula>
    </cfRule>
    <cfRule type="containsText" dxfId="157" priority="134" operator="containsText" text="4- Moderado">
      <formula>NOT(ISERROR(SEARCH("4- Moderado",A80)))</formula>
    </cfRule>
  </conditionalFormatting>
  <conditionalFormatting sqref="E10:E89">
    <cfRule type="containsText" dxfId="156" priority="118" operator="containsText" text="Catastrófico">
      <formula>NOT(ISERROR(SEARCH("Catastrófico",E10)))</formula>
    </cfRule>
    <cfRule type="containsText" dxfId="155" priority="119" operator="containsText" text="Mayor">
      <formula>NOT(ISERROR(SEARCH("Mayor",E10)))</formula>
    </cfRule>
    <cfRule type="containsText" dxfId="154" priority="120" operator="containsText" text="Menor">
      <formula>NOT(ISERROR(SEARCH("Menor",E10)))</formula>
    </cfRule>
    <cfRule type="containsText" dxfId="153" priority="121" operator="containsText" text="Leve">
      <formula>NOT(ISERROR(SEARCH("Leve",E10)))</formula>
    </cfRule>
  </conditionalFormatting>
  <conditionalFormatting sqref="E10:F89">
    <cfRule type="containsText" dxfId="152" priority="126" operator="containsText" text="Moderado">
      <formula>NOT(ISERROR(SEARCH("Moderado",E10)))</formula>
    </cfRule>
  </conditionalFormatting>
  <conditionalFormatting sqref="F10:F19">
    <cfRule type="colorScale" priority="285">
      <colorScale>
        <cfvo type="min"/>
        <cfvo type="max"/>
        <color rgb="FFFF7128"/>
        <color rgb="FFFFEF9C"/>
      </colorScale>
    </cfRule>
  </conditionalFormatting>
  <conditionalFormatting sqref="F10:F89">
    <cfRule type="containsText" dxfId="151" priority="129" operator="containsText" text="Moderado">
      <formula>NOT(ISERROR(SEARCH("Moderado",F10)))</formula>
    </cfRule>
    <cfRule type="containsText" dxfId="150" priority="130" operator="containsText" text="Alto">
      <formula>NOT(ISERROR(SEARCH("Alto",F10)))</formula>
    </cfRule>
    <cfRule type="containsText" dxfId="149" priority="131" operator="containsText" text="Extremo">
      <formula>NOT(ISERROR(SEARCH("Extremo",F10)))</formula>
    </cfRule>
    <cfRule type="containsText" dxfId="148" priority="128" operator="containsText" text="Bajo">
      <formula>NOT(ISERROR(SEARCH("Bajo",F10)))</formula>
    </cfRule>
  </conditionalFormatting>
  <conditionalFormatting sqref="F20:F29">
    <cfRule type="colorScale" priority="264">
      <colorScale>
        <cfvo type="min"/>
        <cfvo type="max"/>
        <color rgb="FFFF7128"/>
        <color rgb="FFFFEF9C"/>
      </colorScale>
    </cfRule>
  </conditionalFormatting>
  <conditionalFormatting sqref="F30:F39">
    <cfRule type="colorScale" priority="243">
      <colorScale>
        <cfvo type="min"/>
        <cfvo type="max"/>
        <color rgb="FFFF7128"/>
        <color rgb="FFFFEF9C"/>
      </colorScale>
    </cfRule>
  </conditionalFormatting>
  <conditionalFormatting sqref="F40:F49">
    <cfRule type="colorScale" priority="222">
      <colorScale>
        <cfvo type="min"/>
        <cfvo type="max"/>
        <color rgb="FFFF7128"/>
        <color rgb="FFFFEF9C"/>
      </colorScale>
    </cfRule>
  </conditionalFormatting>
  <conditionalFormatting sqref="F50:F59">
    <cfRule type="colorScale" priority="201">
      <colorScale>
        <cfvo type="min"/>
        <cfvo type="max"/>
        <color rgb="FFFF7128"/>
        <color rgb="FFFFEF9C"/>
      </colorScale>
    </cfRule>
  </conditionalFormatting>
  <conditionalFormatting sqref="F60:F69">
    <cfRule type="colorScale" priority="180">
      <colorScale>
        <cfvo type="min"/>
        <cfvo type="max"/>
        <color rgb="FFFF7128"/>
        <color rgb="FFFFEF9C"/>
      </colorScale>
    </cfRule>
  </conditionalFormatting>
  <conditionalFormatting sqref="F70:F79">
    <cfRule type="colorScale" priority="159">
      <colorScale>
        <cfvo type="min"/>
        <cfvo type="max"/>
        <color rgb="FFFF7128"/>
        <color rgb="FFFFEF9C"/>
      </colorScale>
    </cfRule>
  </conditionalFormatting>
  <conditionalFormatting sqref="F80:F89">
    <cfRule type="colorScale" priority="138">
      <colorScale>
        <cfvo type="min"/>
        <cfvo type="max"/>
        <color rgb="FFFF7128"/>
        <color rgb="FFFFEF9C"/>
      </colorScale>
    </cfRule>
  </conditionalFormatting>
  <dataValidations count="4">
    <dataValidation allowBlank="1" showInputMessage="1" showErrorMessage="1" prompt="Registrar qué factor  que ocasina el riesgo: un facot identtficado el contexto._x000a_O  personas, recursos, estilo de direccion , factores externos, , codiciones ambientales" sqref="C8"/>
    <dataValidation allowBlank="1" showInputMessage="1" showErrorMessage="1" prompt="Describir las actividades que se van a desarrollar para el proyecto" sqref="H7"/>
    <dataValidation allowBlank="1" showInputMessage="1" showErrorMessage="1" prompt="Seleccionar si el responsable es el responsable de las acciones es el nivel central" sqref="I7:I8"/>
    <dataValidation allowBlank="1" showInputMessage="1" showErrorMessage="1" prompt="seleccionar si el responsable de ejecutar las acciones es el nivel central" sqref="J8"/>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 Matriz de Calor '!$S$7:$S$10</xm:f>
          </x14:formula1>
          <xm:sqref>G9:G89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89"/>
  <sheetViews>
    <sheetView zoomScale="80" zoomScaleNormal="80" workbookViewId="0">
      <selection activeCell="K1" sqref="K1:M3"/>
    </sheetView>
  </sheetViews>
  <sheetFormatPr baseColWidth="10" defaultColWidth="11.42578125" defaultRowHeight="15"/>
  <cols>
    <col min="1" max="1" width="6.140625" style="250" customWidth="1"/>
    <col min="2" max="2" width="22.42578125" style="250" customWidth="1"/>
    <col min="3" max="3" width="42" customWidth="1"/>
    <col min="4" max="4" width="15.5703125" style="251" customWidth="1"/>
    <col min="5" max="5" width="10.85546875" style="252" customWidth="1"/>
    <col min="6" max="6" width="14.140625" style="252" customWidth="1"/>
    <col min="7" max="7" width="14.140625" customWidth="1"/>
    <col min="8" max="8" width="51.5703125" customWidth="1"/>
    <col min="9" max="9" width="10.5703125" customWidth="1"/>
    <col min="10" max="10" width="11" customWidth="1"/>
    <col min="11" max="11" width="15" customWidth="1"/>
    <col min="12" max="12" width="14.42578125" customWidth="1"/>
    <col min="13" max="13" width="48.28515625" customWidth="1"/>
  </cols>
  <sheetData>
    <row r="1" spans="1:13" s="11" customFormat="1" ht="16.5" customHeight="1">
      <c r="A1" s="468"/>
      <c r="B1" s="468"/>
      <c r="C1" s="468"/>
      <c r="D1" s="517"/>
      <c r="E1" s="517"/>
      <c r="F1" s="517"/>
      <c r="G1" s="517"/>
      <c r="H1" s="517"/>
      <c r="I1" s="517"/>
      <c r="J1" s="517"/>
      <c r="K1" s="513"/>
      <c r="L1" s="513"/>
      <c r="M1" s="513"/>
    </row>
    <row r="2" spans="1:13" s="11" customFormat="1" ht="39.75" customHeight="1">
      <c r="A2" s="468"/>
      <c r="B2" s="468"/>
      <c r="C2" s="468"/>
      <c r="D2" s="517"/>
      <c r="E2" s="517"/>
      <c r="F2" s="517"/>
      <c r="G2" s="517"/>
      <c r="H2" s="517"/>
      <c r="I2" s="517"/>
      <c r="J2" s="517"/>
      <c r="K2" s="513"/>
      <c r="L2" s="513"/>
      <c r="M2" s="513"/>
    </row>
    <row r="3" spans="1:13" s="11" customFormat="1" ht="3" customHeight="1">
      <c r="A3" s="468"/>
      <c r="B3" s="468"/>
      <c r="C3" s="468"/>
      <c r="D3" s="242"/>
      <c r="E3" s="242"/>
      <c r="F3" s="242"/>
      <c r="G3" s="242"/>
      <c r="H3" s="242"/>
      <c r="I3" s="242"/>
      <c r="J3" s="242"/>
      <c r="K3" s="513"/>
      <c r="L3" s="513"/>
      <c r="M3" s="513"/>
    </row>
    <row r="4" spans="1:13" s="11" customFormat="1" ht="21.75" customHeight="1">
      <c r="A4" s="514" t="s">
        <v>343</v>
      </c>
      <c r="B4" s="514"/>
      <c r="C4" s="516" t="str">
        <f>'6. Valoración Controles'!C4:K4</f>
        <v>MEJORAMIENTO INFRAESTRUCTURA FÍSICA</v>
      </c>
      <c r="D4" s="516"/>
      <c r="E4" s="516"/>
      <c r="F4" s="516"/>
      <c r="G4" s="516"/>
      <c r="H4" s="516"/>
      <c r="I4" s="516"/>
      <c r="J4" s="516"/>
      <c r="K4" s="516"/>
      <c r="L4" s="516"/>
      <c r="M4" s="516"/>
    </row>
    <row r="5" spans="1:13" s="11" customFormat="1" ht="40.9" customHeight="1">
      <c r="A5" s="514" t="s">
        <v>344</v>
      </c>
      <c r="B5" s="514"/>
      <c r="C5" s="515" t="str">
        <f>'6. Valoración Controles'!C5:K5</f>
        <v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y antisoborno para ofrecer unas condiciones acordes a las necesidades de la administración de justicia. </v>
      </c>
      <c r="D5" s="515"/>
      <c r="E5" s="515"/>
      <c r="F5" s="515"/>
      <c r="G5" s="515"/>
      <c r="H5" s="515"/>
      <c r="I5" s="515"/>
      <c r="J5" s="515"/>
      <c r="K5" s="515"/>
      <c r="L5" s="515"/>
      <c r="M5" s="515"/>
    </row>
    <row r="6" spans="1:13" s="11" customFormat="1" ht="24.75" customHeight="1">
      <c r="A6" s="514" t="s">
        <v>345</v>
      </c>
      <c r="B6" s="514"/>
      <c r="C6" s="515" t="s">
        <v>270</v>
      </c>
      <c r="D6" s="515"/>
      <c r="E6" s="515"/>
      <c r="F6" s="515"/>
      <c r="G6" s="515"/>
      <c r="H6" s="515"/>
      <c r="I6" s="515"/>
      <c r="J6" s="515"/>
      <c r="K6" s="515"/>
      <c r="L6" s="515"/>
      <c r="M6" s="515"/>
    </row>
    <row r="7" spans="1:13" s="247" customFormat="1" ht="24.75" customHeight="1">
      <c r="A7" s="549" t="s">
        <v>480</v>
      </c>
      <c r="B7" s="549"/>
      <c r="C7" s="549"/>
      <c r="D7" s="550" t="s">
        <v>481</v>
      </c>
      <c r="E7" s="550"/>
      <c r="F7" s="550"/>
      <c r="G7" s="551" t="s">
        <v>482</v>
      </c>
      <c r="H7" s="552" t="s">
        <v>483</v>
      </c>
      <c r="I7" s="552" t="s">
        <v>484</v>
      </c>
      <c r="J7" s="552"/>
      <c r="K7" s="552" t="s">
        <v>485</v>
      </c>
      <c r="L7" s="552"/>
      <c r="M7" s="551" t="s">
        <v>486</v>
      </c>
    </row>
    <row r="8" spans="1:13" s="248" customFormat="1" ht="57" customHeight="1">
      <c r="A8" s="243" t="s">
        <v>41</v>
      </c>
      <c r="B8" s="243" t="s">
        <v>209</v>
      </c>
      <c r="C8" s="243" t="s">
        <v>211</v>
      </c>
      <c r="D8" s="244" t="s">
        <v>221</v>
      </c>
      <c r="E8" s="244" t="s">
        <v>487</v>
      </c>
      <c r="F8" s="244" t="s">
        <v>488</v>
      </c>
      <c r="G8" s="551"/>
      <c r="H8" s="552"/>
      <c r="I8" s="245" t="s">
        <v>489</v>
      </c>
      <c r="J8" s="245" t="s">
        <v>490</v>
      </c>
      <c r="K8" s="245" t="s">
        <v>491</v>
      </c>
      <c r="L8" s="245" t="s">
        <v>492</v>
      </c>
      <c r="M8" s="551"/>
    </row>
    <row r="9" spans="1:13" s="249" customFormat="1" ht="3.75" customHeight="1" thickBot="1">
      <c r="A9" s="543"/>
      <c r="B9" s="543"/>
      <c r="C9" s="543"/>
      <c r="D9" s="543"/>
      <c r="E9" s="543"/>
      <c r="F9" s="543"/>
      <c r="G9" s="543"/>
      <c r="H9" s="256"/>
      <c r="I9" s="256"/>
      <c r="J9" s="256"/>
      <c r="K9" s="256"/>
      <c r="L9" s="256"/>
      <c r="M9" s="256"/>
    </row>
    <row r="10" spans="1:13" s="249" customFormat="1" ht="13.5" customHeight="1">
      <c r="A10" s="502">
        <f>'7. Mapa Final'!A10</f>
        <v>1</v>
      </c>
      <c r="B10" s="500" t="str">
        <f>'7. Mapa Final'!B10</f>
        <v>Dificultad en la adquisición de inmuebles</v>
      </c>
      <c r="C10" s="544" t="str">
        <f>'7. Mapa Final'!C10</f>
        <v>Posibilidad de no disminuir la brecha en materia de Infraestructura, debido a la falta de oportunidad por entidades externas que intervienen en el proceso de adquisición de inmuebles.</v>
      </c>
      <c r="D10" s="545" t="str">
        <f>'7. Mapa Final'!J10</f>
        <v>Media - 3</v>
      </c>
      <c r="E10" s="546" t="str">
        <f>'7. Mapa Final'!K10</f>
        <v>Leve - 1</v>
      </c>
      <c r="F10" s="535" t="str">
        <f>'7. Mapa Final'!M10</f>
        <v>Moderado - 3</v>
      </c>
      <c r="G10" s="423"/>
      <c r="H10" s="544"/>
      <c r="I10" s="537" t="s">
        <v>493</v>
      </c>
      <c r="J10" s="537"/>
      <c r="K10" s="540">
        <v>45474</v>
      </c>
      <c r="L10" s="540">
        <v>45565</v>
      </c>
      <c r="M10" s="547"/>
    </row>
    <row r="11" spans="1:13" s="249" customFormat="1" ht="13.5" customHeight="1">
      <c r="A11" s="503"/>
      <c r="B11" s="501"/>
      <c r="C11" s="510"/>
      <c r="D11" s="512"/>
      <c r="E11" s="509"/>
      <c r="F11" s="530"/>
      <c r="G11" s="424"/>
      <c r="H11" s="510"/>
      <c r="I11" s="529"/>
      <c r="J11" s="529"/>
      <c r="K11" s="529"/>
      <c r="L11" s="529"/>
      <c r="M11" s="534"/>
    </row>
    <row r="12" spans="1:13" s="249" customFormat="1" ht="13.5" customHeight="1">
      <c r="A12" s="503"/>
      <c r="B12" s="501"/>
      <c r="C12" s="510"/>
      <c r="D12" s="512"/>
      <c r="E12" s="509"/>
      <c r="F12" s="530"/>
      <c r="G12" s="424"/>
      <c r="H12" s="510"/>
      <c r="I12" s="529"/>
      <c r="J12" s="529"/>
      <c r="K12" s="529"/>
      <c r="L12" s="529"/>
      <c r="M12" s="534"/>
    </row>
    <row r="13" spans="1:13" s="249" customFormat="1" ht="13.5" customHeight="1">
      <c r="A13" s="503"/>
      <c r="B13" s="501"/>
      <c r="C13" s="510"/>
      <c r="D13" s="512"/>
      <c r="E13" s="509"/>
      <c r="F13" s="530"/>
      <c r="G13" s="424"/>
      <c r="H13" s="510"/>
      <c r="I13" s="529"/>
      <c r="J13" s="529"/>
      <c r="K13" s="529"/>
      <c r="L13" s="529"/>
      <c r="M13" s="534"/>
    </row>
    <row r="14" spans="1:13" s="249" customFormat="1" ht="13.5" customHeight="1">
      <c r="A14" s="503"/>
      <c r="B14" s="501"/>
      <c r="C14" s="510"/>
      <c r="D14" s="512"/>
      <c r="E14" s="509"/>
      <c r="F14" s="530"/>
      <c r="G14" s="424"/>
      <c r="H14" s="510"/>
      <c r="I14" s="529"/>
      <c r="J14" s="529"/>
      <c r="K14" s="529"/>
      <c r="L14" s="529"/>
      <c r="M14" s="534"/>
    </row>
    <row r="15" spans="1:13" s="249" customFormat="1" ht="13.5" customHeight="1">
      <c r="A15" s="503"/>
      <c r="B15" s="501"/>
      <c r="C15" s="510"/>
      <c r="D15" s="512"/>
      <c r="E15" s="509"/>
      <c r="F15" s="530"/>
      <c r="G15" s="424"/>
      <c r="H15" s="510"/>
      <c r="I15" s="529"/>
      <c r="J15" s="529"/>
      <c r="K15" s="529"/>
      <c r="L15" s="529"/>
      <c r="M15" s="534"/>
    </row>
    <row r="16" spans="1:13" s="249" customFormat="1" ht="13.5" customHeight="1">
      <c r="A16" s="503"/>
      <c r="B16" s="501"/>
      <c r="C16" s="510"/>
      <c r="D16" s="512"/>
      <c r="E16" s="509"/>
      <c r="F16" s="530"/>
      <c r="G16" s="424"/>
      <c r="H16" s="510"/>
      <c r="I16" s="529"/>
      <c r="J16" s="529"/>
      <c r="K16" s="529"/>
      <c r="L16" s="529"/>
      <c r="M16" s="534"/>
    </row>
    <row r="17" spans="1:13" s="249" customFormat="1" ht="13.5" customHeight="1">
      <c r="A17" s="503"/>
      <c r="B17" s="501"/>
      <c r="C17" s="510"/>
      <c r="D17" s="512"/>
      <c r="E17" s="509"/>
      <c r="F17" s="530"/>
      <c r="G17" s="424"/>
      <c r="H17" s="510"/>
      <c r="I17" s="529"/>
      <c r="J17" s="529"/>
      <c r="K17" s="529"/>
      <c r="L17" s="529"/>
      <c r="M17" s="534"/>
    </row>
    <row r="18" spans="1:13" s="249" customFormat="1" ht="21.75" customHeight="1">
      <c r="A18" s="503"/>
      <c r="B18" s="501"/>
      <c r="C18" s="510"/>
      <c r="D18" s="512"/>
      <c r="E18" s="509"/>
      <c r="F18" s="530"/>
      <c r="G18" s="424"/>
      <c r="H18" s="510"/>
      <c r="I18" s="529"/>
      <c r="J18" s="529"/>
      <c r="K18" s="529"/>
      <c r="L18" s="529"/>
      <c r="M18" s="534"/>
    </row>
    <row r="19" spans="1:13" s="249" customFormat="1" ht="21.75" customHeight="1">
      <c r="A19" s="503"/>
      <c r="B19" s="501"/>
      <c r="C19" s="510"/>
      <c r="D19" s="512"/>
      <c r="E19" s="509"/>
      <c r="F19" s="530"/>
      <c r="G19" s="424"/>
      <c r="H19" s="510"/>
      <c r="I19" s="529"/>
      <c r="J19" s="529"/>
      <c r="K19" s="529"/>
      <c r="L19" s="529"/>
      <c r="M19" s="534"/>
    </row>
    <row r="20" spans="1:13" s="249" customFormat="1" ht="13.5" customHeight="1">
      <c r="A20" s="503">
        <f>'7. Mapa Final'!A20</f>
        <v>2</v>
      </c>
      <c r="B20" s="501" t="str">
        <f>'7. Mapa Final'!B20</f>
        <v>Demora en la ejecución de los contratos de Estudios y Diseños  de infraestructura física</v>
      </c>
      <c r="C20" s="510" t="str">
        <f>'7. Mapa Final'!C20</f>
        <v>Posibilidad de que se genere retraso en la contratación de la construcción del proyecto, a causa de los cambios normativos, ajustes al programa arquitectónico o falta en la calidad de los diseños y estudios técnicos.</v>
      </c>
      <c r="D20" s="511" t="str">
        <f>'7. Mapa Final'!J20</f>
        <v>Media - 3</v>
      </c>
      <c r="E20" s="508" t="str">
        <f>'7. Mapa Final'!K20</f>
        <v>Leve - 1</v>
      </c>
      <c r="F20" s="530" t="str">
        <f>'7. Mapa Final'!M20</f>
        <v>Moderado - 3</v>
      </c>
      <c r="G20" s="424"/>
      <c r="H20" s="510"/>
      <c r="I20" s="529" t="s">
        <v>493</v>
      </c>
      <c r="J20" s="529"/>
      <c r="K20" s="528">
        <v>45474</v>
      </c>
      <c r="L20" s="528">
        <v>45565</v>
      </c>
      <c r="M20" s="534"/>
    </row>
    <row r="21" spans="1:13" s="249" customFormat="1" ht="13.5" customHeight="1">
      <c r="A21" s="503"/>
      <c r="B21" s="501"/>
      <c r="C21" s="510"/>
      <c r="D21" s="512"/>
      <c r="E21" s="509"/>
      <c r="F21" s="530"/>
      <c r="G21" s="424"/>
      <c r="H21" s="510"/>
      <c r="I21" s="529"/>
      <c r="J21" s="529"/>
      <c r="K21" s="529"/>
      <c r="L21" s="529"/>
      <c r="M21" s="534"/>
    </row>
    <row r="22" spans="1:13" s="249" customFormat="1" ht="13.5" customHeight="1">
      <c r="A22" s="503"/>
      <c r="B22" s="501"/>
      <c r="C22" s="510"/>
      <c r="D22" s="512"/>
      <c r="E22" s="509"/>
      <c r="F22" s="530"/>
      <c r="G22" s="424"/>
      <c r="H22" s="510"/>
      <c r="I22" s="529"/>
      <c r="J22" s="529"/>
      <c r="K22" s="529"/>
      <c r="L22" s="529"/>
      <c r="M22" s="534"/>
    </row>
    <row r="23" spans="1:13" s="249" customFormat="1" ht="13.5" customHeight="1">
      <c r="A23" s="503"/>
      <c r="B23" s="501"/>
      <c r="C23" s="510"/>
      <c r="D23" s="512"/>
      <c r="E23" s="509"/>
      <c r="F23" s="530"/>
      <c r="G23" s="424"/>
      <c r="H23" s="510"/>
      <c r="I23" s="529"/>
      <c r="J23" s="529"/>
      <c r="K23" s="529"/>
      <c r="L23" s="529"/>
      <c r="M23" s="534"/>
    </row>
    <row r="24" spans="1:13" s="249" customFormat="1" ht="13.5" customHeight="1">
      <c r="A24" s="503"/>
      <c r="B24" s="501"/>
      <c r="C24" s="510"/>
      <c r="D24" s="512"/>
      <c r="E24" s="509"/>
      <c r="F24" s="530"/>
      <c r="G24" s="424"/>
      <c r="H24" s="510"/>
      <c r="I24" s="529"/>
      <c r="J24" s="529"/>
      <c r="K24" s="529"/>
      <c r="L24" s="529"/>
      <c r="M24" s="534"/>
    </row>
    <row r="25" spans="1:13" s="249" customFormat="1" ht="13.5" customHeight="1">
      <c r="A25" s="503"/>
      <c r="B25" s="501"/>
      <c r="C25" s="510"/>
      <c r="D25" s="512"/>
      <c r="E25" s="509"/>
      <c r="F25" s="530"/>
      <c r="G25" s="424"/>
      <c r="H25" s="510"/>
      <c r="I25" s="529"/>
      <c r="J25" s="529"/>
      <c r="K25" s="529"/>
      <c r="L25" s="529"/>
      <c r="M25" s="534"/>
    </row>
    <row r="26" spans="1:13" s="249" customFormat="1" ht="13.5" customHeight="1">
      <c r="A26" s="503"/>
      <c r="B26" s="501"/>
      <c r="C26" s="510"/>
      <c r="D26" s="512"/>
      <c r="E26" s="509"/>
      <c r="F26" s="530"/>
      <c r="G26" s="424"/>
      <c r="H26" s="510"/>
      <c r="I26" s="529"/>
      <c r="J26" s="529"/>
      <c r="K26" s="529"/>
      <c r="L26" s="529"/>
      <c r="M26" s="534"/>
    </row>
    <row r="27" spans="1:13" s="249" customFormat="1" ht="13.5" customHeight="1">
      <c r="A27" s="503"/>
      <c r="B27" s="501"/>
      <c r="C27" s="510"/>
      <c r="D27" s="512"/>
      <c r="E27" s="509"/>
      <c r="F27" s="530"/>
      <c r="G27" s="424"/>
      <c r="H27" s="510"/>
      <c r="I27" s="529"/>
      <c r="J27" s="529"/>
      <c r="K27" s="529"/>
      <c r="L27" s="529"/>
      <c r="M27" s="534"/>
    </row>
    <row r="28" spans="1:13" s="249" customFormat="1" ht="21.75" customHeight="1">
      <c r="A28" s="503"/>
      <c r="B28" s="501"/>
      <c r="C28" s="510"/>
      <c r="D28" s="512"/>
      <c r="E28" s="509"/>
      <c r="F28" s="530"/>
      <c r="G28" s="424"/>
      <c r="H28" s="510"/>
      <c r="I28" s="529"/>
      <c r="J28" s="529"/>
      <c r="K28" s="529"/>
      <c r="L28" s="529"/>
      <c r="M28" s="534"/>
    </row>
    <row r="29" spans="1:13" s="249" customFormat="1" ht="21.75" customHeight="1">
      <c r="A29" s="503"/>
      <c r="B29" s="501"/>
      <c r="C29" s="510"/>
      <c r="D29" s="512"/>
      <c r="E29" s="509"/>
      <c r="F29" s="530"/>
      <c r="G29" s="424"/>
      <c r="H29" s="510"/>
      <c r="I29" s="529"/>
      <c r="J29" s="529"/>
      <c r="K29" s="529"/>
      <c r="L29" s="529"/>
      <c r="M29" s="534"/>
    </row>
    <row r="30" spans="1:13" s="249" customFormat="1" ht="13.5" customHeight="1">
      <c r="A30" s="503">
        <f>'7. Mapa Final'!A30</f>
        <v>3</v>
      </c>
      <c r="B30" s="501" t="str">
        <f>'7. Mapa Final'!B30</f>
        <v>Demora en la ejecución de los contratos de construcción y mobiliario en proyectos de inversión de los proyectos de mediana y baja  complejidad</v>
      </c>
      <c r="C30" s="510" t="str">
        <f>'7. Mapa Final'!C30</f>
        <v>Posibilidad de que la entrega de una sede judicial nueva se retrase, por factores asociados a la adquisición, contratación, ejecución de estudios, diseños y contrucción de infraestructura judicial.</v>
      </c>
      <c r="D30" s="511" t="str">
        <f>'7. Mapa Final'!J30</f>
        <v>Media - 3</v>
      </c>
      <c r="E30" s="508" t="str">
        <f>'7. Mapa Final'!K30</f>
        <v>Leve - 1</v>
      </c>
      <c r="F30" s="530" t="str">
        <f>'7. Mapa Final'!M30</f>
        <v>Moderado - 3</v>
      </c>
      <c r="G30" s="424"/>
      <c r="H30" s="510"/>
      <c r="I30" s="529" t="s">
        <v>493</v>
      </c>
      <c r="J30" s="529"/>
      <c r="K30" s="528">
        <v>45474</v>
      </c>
      <c r="L30" s="528">
        <v>45565</v>
      </c>
      <c r="M30" s="534"/>
    </row>
    <row r="31" spans="1:13" s="249" customFormat="1" ht="13.5" customHeight="1">
      <c r="A31" s="503"/>
      <c r="B31" s="501"/>
      <c r="C31" s="510"/>
      <c r="D31" s="512"/>
      <c r="E31" s="509"/>
      <c r="F31" s="530"/>
      <c r="G31" s="424"/>
      <c r="H31" s="510"/>
      <c r="I31" s="529"/>
      <c r="J31" s="529"/>
      <c r="K31" s="529"/>
      <c r="L31" s="529"/>
      <c r="M31" s="534"/>
    </row>
    <row r="32" spans="1:13" s="249" customFormat="1" ht="13.5" customHeight="1">
      <c r="A32" s="503"/>
      <c r="B32" s="501"/>
      <c r="C32" s="510"/>
      <c r="D32" s="512"/>
      <c r="E32" s="509"/>
      <c r="F32" s="530"/>
      <c r="G32" s="424"/>
      <c r="H32" s="510"/>
      <c r="I32" s="529"/>
      <c r="J32" s="529"/>
      <c r="K32" s="529"/>
      <c r="L32" s="529"/>
      <c r="M32" s="534"/>
    </row>
    <row r="33" spans="1:13" s="249" customFormat="1" ht="13.5" customHeight="1">
      <c r="A33" s="503"/>
      <c r="B33" s="501"/>
      <c r="C33" s="510"/>
      <c r="D33" s="512"/>
      <c r="E33" s="509"/>
      <c r="F33" s="530"/>
      <c r="G33" s="424"/>
      <c r="H33" s="510"/>
      <c r="I33" s="529"/>
      <c r="J33" s="529"/>
      <c r="K33" s="529"/>
      <c r="L33" s="529"/>
      <c r="M33" s="534"/>
    </row>
    <row r="34" spans="1:13" s="249" customFormat="1" ht="13.5" customHeight="1">
      <c r="A34" s="503"/>
      <c r="B34" s="501"/>
      <c r="C34" s="510"/>
      <c r="D34" s="512"/>
      <c r="E34" s="509"/>
      <c r="F34" s="530"/>
      <c r="G34" s="424"/>
      <c r="H34" s="510"/>
      <c r="I34" s="529"/>
      <c r="J34" s="529"/>
      <c r="K34" s="529"/>
      <c r="L34" s="529"/>
      <c r="M34" s="534"/>
    </row>
    <row r="35" spans="1:13" s="249" customFormat="1" ht="13.5" customHeight="1">
      <c r="A35" s="503"/>
      <c r="B35" s="501"/>
      <c r="C35" s="510"/>
      <c r="D35" s="512"/>
      <c r="E35" s="509"/>
      <c r="F35" s="530"/>
      <c r="G35" s="424"/>
      <c r="H35" s="510"/>
      <c r="I35" s="529"/>
      <c r="J35" s="529"/>
      <c r="K35" s="529"/>
      <c r="L35" s="529"/>
      <c r="M35" s="534"/>
    </row>
    <row r="36" spans="1:13" s="249" customFormat="1" ht="13.5" customHeight="1">
      <c r="A36" s="503"/>
      <c r="B36" s="501"/>
      <c r="C36" s="510"/>
      <c r="D36" s="512"/>
      <c r="E36" s="509"/>
      <c r="F36" s="530"/>
      <c r="G36" s="424"/>
      <c r="H36" s="510"/>
      <c r="I36" s="529"/>
      <c r="J36" s="529"/>
      <c r="K36" s="529"/>
      <c r="L36" s="529"/>
      <c r="M36" s="534"/>
    </row>
    <row r="37" spans="1:13" s="249" customFormat="1" ht="13.5" customHeight="1">
      <c r="A37" s="503"/>
      <c r="B37" s="501"/>
      <c r="C37" s="510"/>
      <c r="D37" s="512"/>
      <c r="E37" s="509"/>
      <c r="F37" s="530"/>
      <c r="G37" s="424"/>
      <c r="H37" s="510"/>
      <c r="I37" s="529"/>
      <c r="J37" s="529"/>
      <c r="K37" s="529"/>
      <c r="L37" s="529"/>
      <c r="M37" s="534"/>
    </row>
    <row r="38" spans="1:13" s="249" customFormat="1" ht="21.75" customHeight="1">
      <c r="A38" s="503"/>
      <c r="B38" s="501"/>
      <c r="C38" s="510"/>
      <c r="D38" s="512"/>
      <c r="E38" s="509"/>
      <c r="F38" s="530"/>
      <c r="G38" s="424"/>
      <c r="H38" s="510"/>
      <c r="I38" s="529"/>
      <c r="J38" s="529"/>
      <c r="K38" s="529"/>
      <c r="L38" s="529"/>
      <c r="M38" s="534"/>
    </row>
    <row r="39" spans="1:13" s="249" customFormat="1" ht="21.75" customHeight="1">
      <c r="A39" s="503"/>
      <c r="B39" s="501"/>
      <c r="C39" s="510"/>
      <c r="D39" s="512"/>
      <c r="E39" s="509"/>
      <c r="F39" s="530"/>
      <c r="G39" s="424"/>
      <c r="H39" s="510"/>
      <c r="I39" s="529"/>
      <c r="J39" s="529"/>
      <c r="K39" s="529"/>
      <c r="L39" s="529"/>
      <c r="M39" s="534"/>
    </row>
    <row r="40" spans="1:13" s="249" customFormat="1" ht="13.5" customHeight="1">
      <c r="A40" s="504">
        <f>'7. Mapa Final'!A50</f>
        <v>5</v>
      </c>
      <c r="B40" s="501" t="str">
        <f>'7. Mapa Final'!B50</f>
        <v xml:space="preserve">Recibir dádivas o beneficios a nombre propio o de terceros para  afectar la seguridad o confidencialidad de la información   </v>
      </c>
      <c r="C40" s="510" t="str">
        <f>'7. Mapa Final'!C50</f>
        <v>Recibir dádivas o beneficios a nombre propio o de terceros por   revelar información confidencial,  alterar, retener o no publicar información.</v>
      </c>
      <c r="D40" s="511" t="str">
        <f>'7. Mapa Final'!J50</f>
        <v>Muy Baja - 1</v>
      </c>
      <c r="E40" s="508" t="str">
        <f>'7. Mapa Final'!K50</f>
        <v>Mayor - 4</v>
      </c>
      <c r="F40" s="530" t="str">
        <f>'7. Mapa Final'!M50</f>
        <v>Alto  - 4</v>
      </c>
      <c r="G40" s="424"/>
      <c r="H40" s="510"/>
      <c r="I40" s="529" t="s">
        <v>493</v>
      </c>
      <c r="J40" s="529"/>
      <c r="K40" s="528">
        <v>45474</v>
      </c>
      <c r="L40" s="528">
        <v>45565</v>
      </c>
      <c r="M40" s="534"/>
    </row>
    <row r="41" spans="1:13" s="249" customFormat="1" ht="13.5" customHeight="1">
      <c r="A41" s="504"/>
      <c r="B41" s="501"/>
      <c r="C41" s="510"/>
      <c r="D41" s="512"/>
      <c r="E41" s="509"/>
      <c r="F41" s="530"/>
      <c r="G41" s="424"/>
      <c r="H41" s="510"/>
      <c r="I41" s="529"/>
      <c r="J41" s="529"/>
      <c r="K41" s="529"/>
      <c r="L41" s="529"/>
      <c r="M41" s="534"/>
    </row>
    <row r="42" spans="1:13" s="249" customFormat="1" ht="13.5" customHeight="1">
      <c r="A42" s="504"/>
      <c r="B42" s="501"/>
      <c r="C42" s="510"/>
      <c r="D42" s="512"/>
      <c r="E42" s="509"/>
      <c r="F42" s="530"/>
      <c r="G42" s="424"/>
      <c r="H42" s="510"/>
      <c r="I42" s="529"/>
      <c r="J42" s="529"/>
      <c r="K42" s="529"/>
      <c r="L42" s="529"/>
      <c r="M42" s="534"/>
    </row>
    <row r="43" spans="1:13" s="249" customFormat="1" ht="13.5" customHeight="1">
      <c r="A43" s="504"/>
      <c r="B43" s="501"/>
      <c r="C43" s="510"/>
      <c r="D43" s="512"/>
      <c r="E43" s="509"/>
      <c r="F43" s="530"/>
      <c r="G43" s="424"/>
      <c r="H43" s="510"/>
      <c r="I43" s="529"/>
      <c r="J43" s="529"/>
      <c r="K43" s="529"/>
      <c r="L43" s="529"/>
      <c r="M43" s="534"/>
    </row>
    <row r="44" spans="1:13" s="249" customFormat="1" ht="13.5" customHeight="1">
      <c r="A44" s="504"/>
      <c r="B44" s="501"/>
      <c r="C44" s="510"/>
      <c r="D44" s="512"/>
      <c r="E44" s="509"/>
      <c r="F44" s="530"/>
      <c r="G44" s="424"/>
      <c r="H44" s="510"/>
      <c r="I44" s="529"/>
      <c r="J44" s="529"/>
      <c r="K44" s="529"/>
      <c r="L44" s="529"/>
      <c r="M44" s="534"/>
    </row>
    <row r="45" spans="1:13" s="249" customFormat="1" ht="13.5" customHeight="1">
      <c r="A45" s="504"/>
      <c r="B45" s="501"/>
      <c r="C45" s="510"/>
      <c r="D45" s="512"/>
      <c r="E45" s="509"/>
      <c r="F45" s="530"/>
      <c r="G45" s="424"/>
      <c r="H45" s="510"/>
      <c r="I45" s="529"/>
      <c r="J45" s="529"/>
      <c r="K45" s="529"/>
      <c r="L45" s="529"/>
      <c r="M45" s="534"/>
    </row>
    <row r="46" spans="1:13" s="249" customFormat="1" ht="13.5" customHeight="1">
      <c r="A46" s="504"/>
      <c r="B46" s="501"/>
      <c r="C46" s="510"/>
      <c r="D46" s="512"/>
      <c r="E46" s="509"/>
      <c r="F46" s="530"/>
      <c r="G46" s="424"/>
      <c r="H46" s="510"/>
      <c r="I46" s="529"/>
      <c r="J46" s="529"/>
      <c r="K46" s="529"/>
      <c r="L46" s="529"/>
      <c r="M46" s="534"/>
    </row>
    <row r="47" spans="1:13" s="249" customFormat="1" ht="13.5" customHeight="1">
      <c r="A47" s="504"/>
      <c r="B47" s="501"/>
      <c r="C47" s="510"/>
      <c r="D47" s="512"/>
      <c r="E47" s="509"/>
      <c r="F47" s="530"/>
      <c r="G47" s="424"/>
      <c r="H47" s="510"/>
      <c r="I47" s="529"/>
      <c r="J47" s="529"/>
      <c r="K47" s="529"/>
      <c r="L47" s="529"/>
      <c r="M47" s="534"/>
    </row>
    <row r="48" spans="1:13" s="249" customFormat="1" ht="21.75" customHeight="1">
      <c r="A48" s="504"/>
      <c r="B48" s="501"/>
      <c r="C48" s="510"/>
      <c r="D48" s="512"/>
      <c r="E48" s="509"/>
      <c r="F48" s="530"/>
      <c r="G48" s="424"/>
      <c r="H48" s="510"/>
      <c r="I48" s="529"/>
      <c r="J48" s="529"/>
      <c r="K48" s="529"/>
      <c r="L48" s="529"/>
      <c r="M48" s="534"/>
    </row>
    <row r="49" spans="1:13" s="249" customFormat="1" ht="21.75" customHeight="1">
      <c r="A49" s="504"/>
      <c r="B49" s="501"/>
      <c r="C49" s="510"/>
      <c r="D49" s="512"/>
      <c r="E49" s="509"/>
      <c r="F49" s="530"/>
      <c r="G49" s="424"/>
      <c r="H49" s="510"/>
      <c r="I49" s="529"/>
      <c r="J49" s="529"/>
      <c r="K49" s="529"/>
      <c r="L49" s="529"/>
      <c r="M49" s="534"/>
    </row>
    <row r="50" spans="1:13" s="249" customFormat="1" ht="13.5" customHeight="1">
      <c r="A50" s="504">
        <f>'7. Mapa Final'!A60</f>
        <v>6</v>
      </c>
      <c r="B50" s="501" t="str">
        <f>'7. Mapa Final'!B60</f>
        <v>Ofrecer, prometer, entregar, aceptar o solicitar una ventaja indebida  para influir  en la toma de decisiones  para  la adquisición de predios en donación.</v>
      </c>
      <c r="C50" s="510" t="str">
        <f>'7. Mapa Final'!C60</f>
        <v>Cuando se emite un concepto favorable que conlleve a la adquisición de un predio por donación omitiendo el cumplimiento de los requisitos establecidos, con el fin de favorecer intereses particulares.</v>
      </c>
      <c r="D50" s="511" t="str">
        <f>'7. Mapa Final'!J60</f>
        <v>Baja - 2</v>
      </c>
      <c r="E50" s="508" t="str">
        <f>'7. Mapa Final'!K60</f>
        <v>Leve - 1</v>
      </c>
      <c r="F50" s="530" t="str">
        <f>'7. Mapa Final'!M60</f>
        <v>Bajo - 2</v>
      </c>
      <c r="G50" s="424"/>
      <c r="H50" s="510"/>
      <c r="I50" s="529" t="s">
        <v>493</v>
      </c>
      <c r="J50" s="529"/>
      <c r="K50" s="528">
        <v>45474</v>
      </c>
      <c r="L50" s="528">
        <v>45565</v>
      </c>
      <c r="M50" s="534"/>
    </row>
    <row r="51" spans="1:13" s="249" customFormat="1" ht="13.5" customHeight="1">
      <c r="A51" s="504"/>
      <c r="B51" s="501"/>
      <c r="C51" s="510"/>
      <c r="D51" s="512"/>
      <c r="E51" s="509"/>
      <c r="F51" s="530"/>
      <c r="G51" s="424"/>
      <c r="H51" s="510"/>
      <c r="I51" s="529"/>
      <c r="J51" s="529"/>
      <c r="K51" s="529"/>
      <c r="L51" s="529"/>
      <c r="M51" s="534"/>
    </row>
    <row r="52" spans="1:13" s="249" customFormat="1" ht="13.5" customHeight="1">
      <c r="A52" s="504"/>
      <c r="B52" s="501"/>
      <c r="C52" s="510"/>
      <c r="D52" s="512"/>
      <c r="E52" s="509"/>
      <c r="F52" s="530"/>
      <c r="G52" s="424"/>
      <c r="H52" s="510"/>
      <c r="I52" s="529"/>
      <c r="J52" s="529"/>
      <c r="K52" s="529"/>
      <c r="L52" s="529"/>
      <c r="M52" s="534"/>
    </row>
    <row r="53" spans="1:13" s="249" customFormat="1" ht="13.5" customHeight="1">
      <c r="A53" s="504"/>
      <c r="B53" s="501"/>
      <c r="C53" s="510"/>
      <c r="D53" s="512"/>
      <c r="E53" s="509"/>
      <c r="F53" s="530"/>
      <c r="G53" s="424"/>
      <c r="H53" s="510"/>
      <c r="I53" s="529"/>
      <c r="J53" s="529"/>
      <c r="K53" s="529"/>
      <c r="L53" s="529"/>
      <c r="M53" s="534"/>
    </row>
    <row r="54" spans="1:13" s="249" customFormat="1" ht="13.5" customHeight="1">
      <c r="A54" s="504"/>
      <c r="B54" s="501"/>
      <c r="C54" s="510"/>
      <c r="D54" s="512"/>
      <c r="E54" s="509"/>
      <c r="F54" s="530"/>
      <c r="G54" s="424"/>
      <c r="H54" s="510"/>
      <c r="I54" s="529"/>
      <c r="J54" s="529"/>
      <c r="K54" s="529"/>
      <c r="L54" s="529"/>
      <c r="M54" s="534"/>
    </row>
    <row r="55" spans="1:13" s="249" customFormat="1" ht="13.5" customHeight="1">
      <c r="A55" s="504"/>
      <c r="B55" s="501"/>
      <c r="C55" s="510"/>
      <c r="D55" s="512"/>
      <c r="E55" s="509"/>
      <c r="F55" s="530"/>
      <c r="G55" s="424"/>
      <c r="H55" s="510"/>
      <c r="I55" s="529"/>
      <c r="J55" s="529"/>
      <c r="K55" s="529"/>
      <c r="L55" s="529"/>
      <c r="M55" s="534"/>
    </row>
    <row r="56" spans="1:13" s="249" customFormat="1" ht="13.5" customHeight="1">
      <c r="A56" s="504"/>
      <c r="B56" s="501"/>
      <c r="C56" s="510"/>
      <c r="D56" s="512"/>
      <c r="E56" s="509"/>
      <c r="F56" s="530"/>
      <c r="G56" s="424"/>
      <c r="H56" s="510"/>
      <c r="I56" s="529"/>
      <c r="J56" s="529"/>
      <c r="K56" s="529"/>
      <c r="L56" s="529"/>
      <c r="M56" s="534"/>
    </row>
    <row r="57" spans="1:13" s="249" customFormat="1" ht="13.5" customHeight="1">
      <c r="A57" s="504"/>
      <c r="B57" s="501"/>
      <c r="C57" s="510"/>
      <c r="D57" s="512"/>
      <c r="E57" s="509"/>
      <c r="F57" s="530"/>
      <c r="G57" s="424"/>
      <c r="H57" s="510"/>
      <c r="I57" s="529"/>
      <c r="J57" s="529"/>
      <c r="K57" s="529"/>
      <c r="L57" s="529"/>
      <c r="M57" s="534"/>
    </row>
    <row r="58" spans="1:13" s="249" customFormat="1" ht="21.75" customHeight="1">
      <c r="A58" s="504"/>
      <c r="B58" s="501"/>
      <c r="C58" s="510"/>
      <c r="D58" s="512"/>
      <c r="E58" s="509"/>
      <c r="F58" s="530"/>
      <c r="G58" s="424"/>
      <c r="H58" s="510"/>
      <c r="I58" s="529"/>
      <c r="J58" s="529"/>
      <c r="K58" s="529"/>
      <c r="L58" s="529"/>
      <c r="M58" s="534"/>
    </row>
    <row r="59" spans="1:13" s="249" customFormat="1" ht="21.75" customHeight="1">
      <c r="A59" s="504"/>
      <c r="B59" s="501"/>
      <c r="C59" s="510"/>
      <c r="D59" s="512"/>
      <c r="E59" s="509"/>
      <c r="F59" s="530"/>
      <c r="G59" s="424"/>
      <c r="H59" s="510"/>
      <c r="I59" s="529"/>
      <c r="J59" s="529"/>
      <c r="K59" s="529"/>
      <c r="L59" s="529"/>
      <c r="M59" s="534"/>
    </row>
    <row r="60" spans="1:13" s="249" customFormat="1" ht="13.5" customHeight="1">
      <c r="A60" s="504">
        <f>'7. Mapa Final'!A70</f>
        <v>7</v>
      </c>
      <c r="B60" s="501" t="str">
        <f>'7. Mapa Final'!B70</f>
        <v>Ofrecer, prometer, entregar, aceptar o solicitar una ventaja indebida para conseguir el favorecimiento competitivo  en  la evaluación técnica (proceso de selección) en  contratos de Estudios y Diseños o Construcción de sedes y despachos judiciales.</v>
      </c>
      <c r="C60" s="510" t="str">
        <f>'7. Mapa Final'!C70</f>
        <v>Cuando se emite un concepto técnico basado en una evaluación que redunde en ventajas para agentes internos y externos, sin la adecuada justificación técnica.</v>
      </c>
      <c r="D60" s="511" t="str">
        <f>'7. Mapa Final'!J70</f>
        <v>Muy Baja - 1</v>
      </c>
      <c r="E60" s="508" t="str">
        <f>'7. Mapa Final'!K70</f>
        <v>Moderado - 3</v>
      </c>
      <c r="F60" s="530" t="str">
        <f>'7. Mapa Final'!M70</f>
        <v>Moderado - 3</v>
      </c>
      <c r="G60" s="424"/>
      <c r="H60" s="510"/>
      <c r="I60" s="529" t="s">
        <v>493</v>
      </c>
      <c r="J60" s="529"/>
      <c r="K60" s="528">
        <v>45474</v>
      </c>
      <c r="L60" s="528">
        <v>45565</v>
      </c>
      <c r="M60" s="534"/>
    </row>
    <row r="61" spans="1:13" s="249" customFormat="1" ht="13.5" customHeight="1">
      <c r="A61" s="504"/>
      <c r="B61" s="501"/>
      <c r="C61" s="510"/>
      <c r="D61" s="512"/>
      <c r="E61" s="509"/>
      <c r="F61" s="530"/>
      <c r="G61" s="424"/>
      <c r="H61" s="510"/>
      <c r="I61" s="529"/>
      <c r="J61" s="529"/>
      <c r="K61" s="529"/>
      <c r="L61" s="529"/>
      <c r="M61" s="534"/>
    </row>
    <row r="62" spans="1:13" s="249" customFormat="1" ht="13.5" customHeight="1">
      <c r="A62" s="504"/>
      <c r="B62" s="501"/>
      <c r="C62" s="510"/>
      <c r="D62" s="512"/>
      <c r="E62" s="509"/>
      <c r="F62" s="530"/>
      <c r="G62" s="424"/>
      <c r="H62" s="510"/>
      <c r="I62" s="529"/>
      <c r="J62" s="529"/>
      <c r="K62" s="529"/>
      <c r="L62" s="529"/>
      <c r="M62" s="534"/>
    </row>
    <row r="63" spans="1:13" s="249" customFormat="1" ht="13.5" customHeight="1">
      <c r="A63" s="504"/>
      <c r="B63" s="501"/>
      <c r="C63" s="510"/>
      <c r="D63" s="512"/>
      <c r="E63" s="509"/>
      <c r="F63" s="530"/>
      <c r="G63" s="424"/>
      <c r="H63" s="510"/>
      <c r="I63" s="529"/>
      <c r="J63" s="529"/>
      <c r="K63" s="529"/>
      <c r="L63" s="529"/>
      <c r="M63" s="534"/>
    </row>
    <row r="64" spans="1:13" s="249" customFormat="1" ht="13.5" customHeight="1">
      <c r="A64" s="504"/>
      <c r="B64" s="501"/>
      <c r="C64" s="510"/>
      <c r="D64" s="512"/>
      <c r="E64" s="509"/>
      <c r="F64" s="530"/>
      <c r="G64" s="424"/>
      <c r="H64" s="510"/>
      <c r="I64" s="529"/>
      <c r="J64" s="529"/>
      <c r="K64" s="529"/>
      <c r="L64" s="529"/>
      <c r="M64" s="534"/>
    </row>
    <row r="65" spans="1:13" s="249" customFormat="1" ht="13.5" customHeight="1">
      <c r="A65" s="504"/>
      <c r="B65" s="501"/>
      <c r="C65" s="510"/>
      <c r="D65" s="512"/>
      <c r="E65" s="509"/>
      <c r="F65" s="530"/>
      <c r="G65" s="424"/>
      <c r="H65" s="510"/>
      <c r="I65" s="529"/>
      <c r="J65" s="529"/>
      <c r="K65" s="529"/>
      <c r="L65" s="529"/>
      <c r="M65" s="534"/>
    </row>
    <row r="66" spans="1:13" s="249" customFormat="1" ht="13.5" customHeight="1">
      <c r="A66" s="504"/>
      <c r="B66" s="501"/>
      <c r="C66" s="510"/>
      <c r="D66" s="512"/>
      <c r="E66" s="509"/>
      <c r="F66" s="530"/>
      <c r="G66" s="424"/>
      <c r="H66" s="510"/>
      <c r="I66" s="529"/>
      <c r="J66" s="529"/>
      <c r="K66" s="529"/>
      <c r="L66" s="529"/>
      <c r="M66" s="534"/>
    </row>
    <row r="67" spans="1:13" s="249" customFormat="1" ht="13.5" customHeight="1">
      <c r="A67" s="504"/>
      <c r="B67" s="501"/>
      <c r="C67" s="510"/>
      <c r="D67" s="512"/>
      <c r="E67" s="509"/>
      <c r="F67" s="530"/>
      <c r="G67" s="424"/>
      <c r="H67" s="510"/>
      <c r="I67" s="529"/>
      <c r="J67" s="529"/>
      <c r="K67" s="529"/>
      <c r="L67" s="529"/>
      <c r="M67" s="534"/>
    </row>
    <row r="68" spans="1:13" s="249" customFormat="1" ht="21.75" customHeight="1">
      <c r="A68" s="504"/>
      <c r="B68" s="501"/>
      <c r="C68" s="510"/>
      <c r="D68" s="512"/>
      <c r="E68" s="509"/>
      <c r="F68" s="530"/>
      <c r="G68" s="424"/>
      <c r="H68" s="510"/>
      <c r="I68" s="529"/>
      <c r="J68" s="529"/>
      <c r="K68" s="529"/>
      <c r="L68" s="529"/>
      <c r="M68" s="534"/>
    </row>
    <row r="69" spans="1:13" s="249" customFormat="1" ht="21.75" customHeight="1">
      <c r="A69" s="504"/>
      <c r="B69" s="501"/>
      <c r="C69" s="510"/>
      <c r="D69" s="512"/>
      <c r="E69" s="509"/>
      <c r="F69" s="530"/>
      <c r="G69" s="424"/>
      <c r="H69" s="510"/>
      <c r="I69" s="529"/>
      <c r="J69" s="529"/>
      <c r="K69" s="529"/>
      <c r="L69" s="529"/>
      <c r="M69" s="534"/>
    </row>
    <row r="70" spans="1:13" s="249" customFormat="1" ht="13.5" customHeight="1">
      <c r="A70" s="504">
        <f>'7. Mapa Final'!A80</f>
        <v>8</v>
      </c>
      <c r="B70" s="501" t="str">
        <f>'7. Mapa Final'!B80</f>
        <v>Ofrecer, prometer, entregar, aceptar o solicitar una ventaja indebida para conseguir el favorecimiento competitivo  en  la adición  de  contratos de Estudios y Diseños o construcción de sedes y despachos judiciales.</v>
      </c>
      <c r="C70" s="510" t="str">
        <f>'7. Mapa Final'!C80</f>
        <v>Cuando se adicionen contratos que son ventajosos para agentes internos y externos, sin la adecuada justificación que soporte su valor.</v>
      </c>
      <c r="D70" s="511" t="str">
        <f>'7. Mapa Final'!J80</f>
        <v>Muy Baja - 1</v>
      </c>
      <c r="E70" s="508" t="str">
        <f>'7. Mapa Final'!K80</f>
        <v>Menor - 2</v>
      </c>
      <c r="F70" s="530" t="str">
        <f>'7. Mapa Final'!M80</f>
        <v>Bajo - 2</v>
      </c>
      <c r="G70" s="424"/>
      <c r="H70" s="510"/>
      <c r="I70" s="529" t="s">
        <v>493</v>
      </c>
      <c r="J70" s="529"/>
      <c r="K70" s="528">
        <v>45474</v>
      </c>
      <c r="L70" s="528">
        <v>45565</v>
      </c>
      <c r="M70" s="534"/>
    </row>
    <row r="71" spans="1:13" s="249" customFormat="1" ht="13.5" customHeight="1">
      <c r="A71" s="504"/>
      <c r="B71" s="501"/>
      <c r="C71" s="510"/>
      <c r="D71" s="512"/>
      <c r="E71" s="509"/>
      <c r="F71" s="530"/>
      <c r="G71" s="424"/>
      <c r="H71" s="510"/>
      <c r="I71" s="529"/>
      <c r="J71" s="529"/>
      <c r="K71" s="529"/>
      <c r="L71" s="529"/>
      <c r="M71" s="534"/>
    </row>
    <row r="72" spans="1:13" s="249" customFormat="1" ht="13.5" customHeight="1">
      <c r="A72" s="504"/>
      <c r="B72" s="501"/>
      <c r="C72" s="510"/>
      <c r="D72" s="512"/>
      <c r="E72" s="509"/>
      <c r="F72" s="530"/>
      <c r="G72" s="424"/>
      <c r="H72" s="510"/>
      <c r="I72" s="529"/>
      <c r="J72" s="529"/>
      <c r="K72" s="529"/>
      <c r="L72" s="529"/>
      <c r="M72" s="534"/>
    </row>
    <row r="73" spans="1:13" s="249" customFormat="1" ht="13.5" customHeight="1">
      <c r="A73" s="504"/>
      <c r="B73" s="501"/>
      <c r="C73" s="510"/>
      <c r="D73" s="512"/>
      <c r="E73" s="509"/>
      <c r="F73" s="530"/>
      <c r="G73" s="424"/>
      <c r="H73" s="510"/>
      <c r="I73" s="529"/>
      <c r="J73" s="529"/>
      <c r="K73" s="529"/>
      <c r="L73" s="529"/>
      <c r="M73" s="534"/>
    </row>
    <row r="74" spans="1:13" s="249" customFormat="1" ht="13.5" customHeight="1">
      <c r="A74" s="504"/>
      <c r="B74" s="501"/>
      <c r="C74" s="510"/>
      <c r="D74" s="512"/>
      <c r="E74" s="509"/>
      <c r="F74" s="530"/>
      <c r="G74" s="424"/>
      <c r="H74" s="510"/>
      <c r="I74" s="529"/>
      <c r="J74" s="529"/>
      <c r="K74" s="529"/>
      <c r="L74" s="529"/>
      <c r="M74" s="534"/>
    </row>
    <row r="75" spans="1:13" s="249" customFormat="1" ht="13.5" customHeight="1">
      <c r="A75" s="504"/>
      <c r="B75" s="501"/>
      <c r="C75" s="510"/>
      <c r="D75" s="512"/>
      <c r="E75" s="509"/>
      <c r="F75" s="530"/>
      <c r="G75" s="424"/>
      <c r="H75" s="510"/>
      <c r="I75" s="529"/>
      <c r="J75" s="529"/>
      <c r="K75" s="529"/>
      <c r="L75" s="529"/>
      <c r="M75" s="534"/>
    </row>
    <row r="76" spans="1:13" s="249" customFormat="1" ht="13.5" customHeight="1">
      <c r="A76" s="504"/>
      <c r="B76" s="501"/>
      <c r="C76" s="510"/>
      <c r="D76" s="512"/>
      <c r="E76" s="509"/>
      <c r="F76" s="530"/>
      <c r="G76" s="424"/>
      <c r="H76" s="510"/>
      <c r="I76" s="529"/>
      <c r="J76" s="529"/>
      <c r="K76" s="529"/>
      <c r="L76" s="529"/>
      <c r="M76" s="534"/>
    </row>
    <row r="77" spans="1:13" s="249" customFormat="1" ht="13.5" customHeight="1">
      <c r="A77" s="504"/>
      <c r="B77" s="501"/>
      <c r="C77" s="510"/>
      <c r="D77" s="512"/>
      <c r="E77" s="509"/>
      <c r="F77" s="530"/>
      <c r="G77" s="424"/>
      <c r="H77" s="510"/>
      <c r="I77" s="529"/>
      <c r="J77" s="529"/>
      <c r="K77" s="529"/>
      <c r="L77" s="529"/>
      <c r="M77" s="534"/>
    </row>
    <row r="78" spans="1:13" s="249" customFormat="1" ht="21.75" customHeight="1">
      <c r="A78" s="504"/>
      <c r="B78" s="501"/>
      <c r="C78" s="510"/>
      <c r="D78" s="512"/>
      <c r="E78" s="509"/>
      <c r="F78" s="530"/>
      <c r="G78" s="424"/>
      <c r="H78" s="510"/>
      <c r="I78" s="529"/>
      <c r="J78" s="529"/>
      <c r="K78" s="529"/>
      <c r="L78" s="529"/>
      <c r="M78" s="534"/>
    </row>
    <row r="79" spans="1:13" s="249" customFormat="1" ht="21.75" customHeight="1">
      <c r="A79" s="504"/>
      <c r="B79" s="501"/>
      <c r="C79" s="510"/>
      <c r="D79" s="512"/>
      <c r="E79" s="509"/>
      <c r="F79" s="530"/>
      <c r="G79" s="424"/>
      <c r="H79" s="510"/>
      <c r="I79" s="529"/>
      <c r="J79" s="529"/>
      <c r="K79" s="529"/>
      <c r="L79" s="529"/>
      <c r="M79" s="534"/>
    </row>
    <row r="80" spans="1:13" s="249" customFormat="1" ht="13.5" customHeight="1">
      <c r="A80" s="504">
        <f>'7. Mapa Final'!A90</f>
        <v>9</v>
      </c>
      <c r="B80" s="501" t="str">
        <f>'7. Mapa Final'!B90</f>
        <v>Ofrecer, prometer, entregar, aceptar o solicitar una ventaja indebida para conseguir la recepción de Diseños u obras.</v>
      </c>
      <c r="C80" s="510" t="str">
        <f>'7. Mapa Final'!C90</f>
        <v>Cuando un agente interno o externos, obtiene una ventaja indebida por recibir Estudios y Diseños u Obras, que no cumplan con los requisitos contractuales.</v>
      </c>
      <c r="D80" s="511" t="str">
        <f>'7. Mapa Final'!J90</f>
        <v>Muy Baja - 1</v>
      </c>
      <c r="E80" s="508" t="str">
        <f>'7. Mapa Final'!K90</f>
        <v>Leve - 1</v>
      </c>
      <c r="F80" s="530" t="str">
        <f>'7. Mapa Final'!M90</f>
        <v>Bajo - 1</v>
      </c>
      <c r="G80" s="424"/>
      <c r="H80" s="510"/>
      <c r="I80" s="529" t="s">
        <v>493</v>
      </c>
      <c r="J80" s="529"/>
      <c r="K80" s="528">
        <v>45474</v>
      </c>
      <c r="L80" s="528">
        <v>45565</v>
      </c>
      <c r="M80" s="534"/>
    </row>
    <row r="81" spans="1:13" s="249" customFormat="1" ht="13.5" customHeight="1">
      <c r="A81" s="504"/>
      <c r="B81" s="501"/>
      <c r="C81" s="510"/>
      <c r="D81" s="512"/>
      <c r="E81" s="509"/>
      <c r="F81" s="530"/>
      <c r="G81" s="424"/>
      <c r="H81" s="510"/>
      <c r="I81" s="529"/>
      <c r="J81" s="529"/>
      <c r="K81" s="529"/>
      <c r="L81" s="529"/>
      <c r="M81" s="534"/>
    </row>
    <row r="82" spans="1:13" s="249" customFormat="1" ht="13.5" customHeight="1">
      <c r="A82" s="504"/>
      <c r="B82" s="501"/>
      <c r="C82" s="510"/>
      <c r="D82" s="512"/>
      <c r="E82" s="509"/>
      <c r="F82" s="530"/>
      <c r="G82" s="424"/>
      <c r="H82" s="510"/>
      <c r="I82" s="529"/>
      <c r="J82" s="529"/>
      <c r="K82" s="529"/>
      <c r="L82" s="529"/>
      <c r="M82" s="534"/>
    </row>
    <row r="83" spans="1:13" s="249" customFormat="1" ht="13.5" customHeight="1">
      <c r="A83" s="504"/>
      <c r="B83" s="501"/>
      <c r="C83" s="510"/>
      <c r="D83" s="512"/>
      <c r="E83" s="509"/>
      <c r="F83" s="530"/>
      <c r="G83" s="424"/>
      <c r="H83" s="510"/>
      <c r="I83" s="529"/>
      <c r="J83" s="529"/>
      <c r="K83" s="529"/>
      <c r="L83" s="529"/>
      <c r="M83" s="534"/>
    </row>
    <row r="84" spans="1:13" s="249" customFormat="1" ht="13.5" customHeight="1">
      <c r="A84" s="504"/>
      <c r="B84" s="501"/>
      <c r="C84" s="510"/>
      <c r="D84" s="512"/>
      <c r="E84" s="509"/>
      <c r="F84" s="530"/>
      <c r="G84" s="424"/>
      <c r="H84" s="510"/>
      <c r="I84" s="529"/>
      <c r="J84" s="529"/>
      <c r="K84" s="529"/>
      <c r="L84" s="529"/>
      <c r="M84" s="534"/>
    </row>
    <row r="85" spans="1:13" s="249" customFormat="1" ht="13.5" customHeight="1">
      <c r="A85" s="504"/>
      <c r="B85" s="501"/>
      <c r="C85" s="510"/>
      <c r="D85" s="512"/>
      <c r="E85" s="509"/>
      <c r="F85" s="530"/>
      <c r="G85" s="424"/>
      <c r="H85" s="510"/>
      <c r="I85" s="529"/>
      <c r="J85" s="529"/>
      <c r="K85" s="529"/>
      <c r="L85" s="529"/>
      <c r="M85" s="534"/>
    </row>
    <row r="86" spans="1:13" s="249" customFormat="1" ht="13.5" customHeight="1">
      <c r="A86" s="504"/>
      <c r="B86" s="501"/>
      <c r="C86" s="510"/>
      <c r="D86" s="512"/>
      <c r="E86" s="509"/>
      <c r="F86" s="530"/>
      <c r="G86" s="424"/>
      <c r="H86" s="510"/>
      <c r="I86" s="529"/>
      <c r="J86" s="529"/>
      <c r="K86" s="529"/>
      <c r="L86" s="529"/>
      <c r="M86" s="534"/>
    </row>
    <row r="87" spans="1:13" s="249" customFormat="1" ht="13.5" customHeight="1">
      <c r="A87" s="504"/>
      <c r="B87" s="501"/>
      <c r="C87" s="510"/>
      <c r="D87" s="512"/>
      <c r="E87" s="509"/>
      <c r="F87" s="530"/>
      <c r="G87" s="424"/>
      <c r="H87" s="510"/>
      <c r="I87" s="529"/>
      <c r="J87" s="529"/>
      <c r="K87" s="529"/>
      <c r="L87" s="529"/>
      <c r="M87" s="534"/>
    </row>
    <row r="88" spans="1:13" s="249" customFormat="1" ht="21.75" customHeight="1">
      <c r="A88" s="504"/>
      <c r="B88" s="501"/>
      <c r="C88" s="510"/>
      <c r="D88" s="512"/>
      <c r="E88" s="509"/>
      <c r="F88" s="530"/>
      <c r="G88" s="424"/>
      <c r="H88" s="510"/>
      <c r="I88" s="529"/>
      <c r="J88" s="529"/>
      <c r="K88" s="529"/>
      <c r="L88" s="529"/>
      <c r="M88" s="534"/>
    </row>
    <row r="89" spans="1:13" s="249" customFormat="1" ht="21.75" customHeight="1">
      <c r="A89" s="504"/>
      <c r="B89" s="501"/>
      <c r="C89" s="510"/>
      <c r="D89" s="512"/>
      <c r="E89" s="509"/>
      <c r="F89" s="530"/>
      <c r="G89" s="424"/>
      <c r="H89" s="510"/>
      <c r="I89" s="529"/>
      <c r="J89" s="529"/>
      <c r="K89" s="529"/>
      <c r="L89" s="529"/>
      <c r="M89" s="534"/>
    </row>
  </sheetData>
  <mergeCells count="121">
    <mergeCell ref="J70:J79"/>
    <mergeCell ref="K70:K79"/>
    <mergeCell ref="L70:L79"/>
    <mergeCell ref="M70:M79"/>
    <mergeCell ref="A80:A89"/>
    <mergeCell ref="B80:B89"/>
    <mergeCell ref="C80:C89"/>
    <mergeCell ref="D80:D89"/>
    <mergeCell ref="E80:E89"/>
    <mergeCell ref="F80:F89"/>
    <mergeCell ref="M80:M89"/>
    <mergeCell ref="G80:G89"/>
    <mergeCell ref="H80:H89"/>
    <mergeCell ref="I80:I89"/>
    <mergeCell ref="J80:J89"/>
    <mergeCell ref="K80:K89"/>
    <mergeCell ref="L80:L89"/>
    <mergeCell ref="A70:A79"/>
    <mergeCell ref="B70:B79"/>
    <mergeCell ref="C70:C79"/>
    <mergeCell ref="D70:D79"/>
    <mergeCell ref="E70:E79"/>
    <mergeCell ref="F70:F79"/>
    <mergeCell ref="G70:G79"/>
    <mergeCell ref="H70:H79"/>
    <mergeCell ref="I70:I79"/>
    <mergeCell ref="J50:J59"/>
    <mergeCell ref="K50:K59"/>
    <mergeCell ref="L50:L59"/>
    <mergeCell ref="M50:M59"/>
    <mergeCell ref="A60:A69"/>
    <mergeCell ref="B60:B69"/>
    <mergeCell ref="C60:C69"/>
    <mergeCell ref="D60:D69"/>
    <mergeCell ref="E60:E69"/>
    <mergeCell ref="F60:F69"/>
    <mergeCell ref="M60:M69"/>
    <mergeCell ref="G60:G69"/>
    <mergeCell ref="H60:H69"/>
    <mergeCell ref="I60:I69"/>
    <mergeCell ref="J60:J69"/>
    <mergeCell ref="K60:K69"/>
    <mergeCell ref="L60:L69"/>
    <mergeCell ref="A50:A59"/>
    <mergeCell ref="B50:B59"/>
    <mergeCell ref="C50:C59"/>
    <mergeCell ref="D50:D59"/>
    <mergeCell ref="E50:E59"/>
    <mergeCell ref="F50:F59"/>
    <mergeCell ref="G50:G59"/>
    <mergeCell ref="H50:H59"/>
    <mergeCell ref="I50:I59"/>
    <mergeCell ref="L30:L39"/>
    <mergeCell ref="M30:M39"/>
    <mergeCell ref="A40:A49"/>
    <mergeCell ref="B40:B49"/>
    <mergeCell ref="C40:C49"/>
    <mergeCell ref="D40:D49"/>
    <mergeCell ref="E40:E49"/>
    <mergeCell ref="F40:F49"/>
    <mergeCell ref="M40:M49"/>
    <mergeCell ref="G40:G49"/>
    <mergeCell ref="H40:H49"/>
    <mergeCell ref="I40:I49"/>
    <mergeCell ref="J40:J49"/>
    <mergeCell ref="K40:K49"/>
    <mergeCell ref="L40:L49"/>
    <mergeCell ref="M20:M29"/>
    <mergeCell ref="A30:A39"/>
    <mergeCell ref="B30:B39"/>
    <mergeCell ref="C30:C39"/>
    <mergeCell ref="D30:D39"/>
    <mergeCell ref="E30:E39"/>
    <mergeCell ref="F30:F39"/>
    <mergeCell ref="G30:G39"/>
    <mergeCell ref="H30:H39"/>
    <mergeCell ref="I30:I39"/>
    <mergeCell ref="G20:G29"/>
    <mergeCell ref="H20:H29"/>
    <mergeCell ref="I20:I29"/>
    <mergeCell ref="J20:J29"/>
    <mergeCell ref="K20:K29"/>
    <mergeCell ref="L20:L29"/>
    <mergeCell ref="A20:A29"/>
    <mergeCell ref="B20:B29"/>
    <mergeCell ref="C20:C29"/>
    <mergeCell ref="D20:D29"/>
    <mergeCell ref="E20:E29"/>
    <mergeCell ref="F20:F29"/>
    <mergeCell ref="J30:J39"/>
    <mergeCell ref="K30:K39"/>
    <mergeCell ref="A7:C7"/>
    <mergeCell ref="D7:F7"/>
    <mergeCell ref="G7:G8"/>
    <mergeCell ref="H7:H8"/>
    <mergeCell ref="I7:J7"/>
    <mergeCell ref="K7:L7"/>
    <mergeCell ref="M7:M8"/>
    <mergeCell ref="H10:H19"/>
    <mergeCell ref="I10:I19"/>
    <mergeCell ref="J10:J19"/>
    <mergeCell ref="K10:K19"/>
    <mergeCell ref="L10:L19"/>
    <mergeCell ref="M10:M19"/>
    <mergeCell ref="A9:G9"/>
    <mergeCell ref="A10:A19"/>
    <mergeCell ref="B10:B19"/>
    <mergeCell ref="C10:C19"/>
    <mergeCell ref="D10:D19"/>
    <mergeCell ref="E10:E19"/>
    <mergeCell ref="F10:F19"/>
    <mergeCell ref="G10:G19"/>
    <mergeCell ref="A1:C3"/>
    <mergeCell ref="D1:J2"/>
    <mergeCell ref="K1:M3"/>
    <mergeCell ref="A4:B4"/>
    <mergeCell ref="C4:M4"/>
    <mergeCell ref="A5:B5"/>
    <mergeCell ref="C5:M5"/>
    <mergeCell ref="A6:B6"/>
    <mergeCell ref="C6:M6"/>
  </mergeCells>
  <conditionalFormatting sqref="A7:B7">
    <cfRule type="containsText" dxfId="147" priority="284" operator="containsText" text="4- Bajo">
      <formula>NOT(ISERROR(SEARCH("4- Bajo",A7)))</formula>
    </cfRule>
    <cfRule type="containsText" dxfId="146" priority="285" operator="containsText" text="1- Bajo">
      <formula>NOT(ISERROR(SEARCH("1- Bajo",A7)))</formula>
    </cfRule>
    <cfRule type="containsText" dxfId="145" priority="280" operator="containsText" text="3- Moderado">
      <formula>NOT(ISERROR(SEARCH("3- Moderado",A7)))</formula>
    </cfRule>
    <cfRule type="containsText" dxfId="144" priority="281" operator="containsText" text="6- Moderado">
      <formula>NOT(ISERROR(SEARCH("6- Moderado",A7)))</formula>
    </cfRule>
    <cfRule type="containsText" dxfId="143" priority="282" operator="containsText" text="4- Moderado">
      <formula>NOT(ISERROR(SEARCH("4- Moderado",A7)))</formula>
    </cfRule>
    <cfRule type="containsText" dxfId="142" priority="283" operator="containsText" text="3- Bajo">
      <formula>NOT(ISERROR(SEARCH("3- Bajo",A7)))</formula>
    </cfRule>
  </conditionalFormatting>
  <conditionalFormatting sqref="A10:B10 D10:E10">
    <cfRule type="containsText" dxfId="141" priority="272" operator="containsText" text="1- Bajo">
      <formula>NOT(ISERROR(SEARCH("1- Bajo",A10)))</formula>
    </cfRule>
    <cfRule type="containsText" dxfId="140" priority="271" operator="containsText" text="4- Bajo">
      <formula>NOT(ISERROR(SEARCH("4- Bajo",A10)))</formula>
    </cfRule>
    <cfRule type="containsText" dxfId="139" priority="270" operator="containsText" text="3- Bajo">
      <formula>NOT(ISERROR(SEARCH("3- Bajo",A10)))</formula>
    </cfRule>
  </conditionalFormatting>
  <conditionalFormatting sqref="A20:B20 D20:E20">
    <cfRule type="containsText" dxfId="138" priority="250" operator="containsText" text="4- Bajo">
      <formula>NOT(ISERROR(SEARCH("4- Bajo",A20)))</formula>
    </cfRule>
    <cfRule type="containsText" dxfId="137" priority="249" operator="containsText" text="3- Bajo">
      <formula>NOT(ISERROR(SEARCH("3- Bajo",A20)))</formula>
    </cfRule>
    <cfRule type="containsText" dxfId="136" priority="251" operator="containsText" text="1- Bajo">
      <formula>NOT(ISERROR(SEARCH("1- Bajo",A20)))</formula>
    </cfRule>
  </conditionalFormatting>
  <conditionalFormatting sqref="A30:B30 D30:E30">
    <cfRule type="containsText" dxfId="135" priority="228" operator="containsText" text="3- Bajo">
      <formula>NOT(ISERROR(SEARCH("3- Bajo",A30)))</formula>
    </cfRule>
    <cfRule type="containsText" dxfId="134" priority="229" operator="containsText" text="4- Bajo">
      <formula>NOT(ISERROR(SEARCH("4- Bajo",A30)))</formula>
    </cfRule>
    <cfRule type="containsText" dxfId="133" priority="230" operator="containsText" text="1- Bajo">
      <formula>NOT(ISERROR(SEARCH("1- Bajo",A30)))</formula>
    </cfRule>
  </conditionalFormatting>
  <conditionalFormatting sqref="A40:B40 D40:E40">
    <cfRule type="containsText" dxfId="132" priority="209" operator="containsText" text="1- Bajo">
      <formula>NOT(ISERROR(SEARCH("1- Bajo",A40)))</formula>
    </cfRule>
    <cfRule type="containsText" dxfId="131" priority="208" operator="containsText" text="4- Bajo">
      <formula>NOT(ISERROR(SEARCH("4- Bajo",A40)))</formula>
    </cfRule>
    <cfRule type="containsText" dxfId="130" priority="207" operator="containsText" text="3- Bajo">
      <formula>NOT(ISERROR(SEARCH("3- Bajo",A40)))</formula>
    </cfRule>
  </conditionalFormatting>
  <conditionalFormatting sqref="A50:B50 D50:E50">
    <cfRule type="containsText" dxfId="129" priority="188" operator="containsText" text="1- Bajo">
      <formula>NOT(ISERROR(SEARCH("1- Bajo",A50)))</formula>
    </cfRule>
    <cfRule type="containsText" dxfId="128" priority="187" operator="containsText" text="4- Bajo">
      <formula>NOT(ISERROR(SEARCH("4- Bajo",A50)))</formula>
    </cfRule>
    <cfRule type="containsText" dxfId="127" priority="186" operator="containsText" text="3- Bajo">
      <formula>NOT(ISERROR(SEARCH("3- Bajo",A50)))</formula>
    </cfRule>
  </conditionalFormatting>
  <conditionalFormatting sqref="A60:B60 D60:E60">
    <cfRule type="containsText" dxfId="126" priority="165" operator="containsText" text="3- Bajo">
      <formula>NOT(ISERROR(SEARCH("3- Bajo",A60)))</formula>
    </cfRule>
    <cfRule type="containsText" dxfId="125" priority="167" operator="containsText" text="1- Bajo">
      <formula>NOT(ISERROR(SEARCH("1- Bajo",A60)))</formula>
    </cfRule>
    <cfRule type="containsText" dxfId="124" priority="166" operator="containsText" text="4- Bajo">
      <formula>NOT(ISERROR(SEARCH("4- Bajo",A60)))</formula>
    </cfRule>
  </conditionalFormatting>
  <conditionalFormatting sqref="A70:B70 D70:E70">
    <cfRule type="containsText" dxfId="123" priority="144" operator="containsText" text="3- Bajo">
      <formula>NOT(ISERROR(SEARCH("3- Bajo",A70)))</formula>
    </cfRule>
    <cfRule type="containsText" dxfId="122" priority="145" operator="containsText" text="4- Bajo">
      <formula>NOT(ISERROR(SEARCH("4- Bajo",A70)))</formula>
    </cfRule>
    <cfRule type="containsText" dxfId="121" priority="146" operator="containsText" text="1- Bajo">
      <formula>NOT(ISERROR(SEARCH("1- Bajo",A70)))</formula>
    </cfRule>
  </conditionalFormatting>
  <conditionalFormatting sqref="A80:B80 D80:E80">
    <cfRule type="containsText" dxfId="120" priority="124" operator="containsText" text="4- Bajo">
      <formula>NOT(ISERROR(SEARCH("4- Bajo",A80)))</formula>
    </cfRule>
    <cfRule type="containsText" dxfId="119" priority="123" operator="containsText" text="3- Bajo">
      <formula>NOT(ISERROR(SEARCH("3- Bajo",A80)))</formula>
    </cfRule>
    <cfRule type="containsText" dxfId="118" priority="125" operator="containsText" text="1- Bajo">
      <formula>NOT(ISERROR(SEARCH("1- Bajo",A80)))</formula>
    </cfRule>
  </conditionalFormatting>
  <conditionalFormatting sqref="C8:F8">
    <cfRule type="containsText" dxfId="117" priority="279" operator="containsText" text="1- Bajo">
      <formula>NOT(ISERROR(SEARCH("1- Bajo",C8)))</formula>
    </cfRule>
    <cfRule type="containsText" dxfId="116" priority="275" operator="containsText" text="6- Moderado">
      <formula>NOT(ISERROR(SEARCH("6- Moderado",C8)))</formula>
    </cfRule>
    <cfRule type="containsText" dxfId="115" priority="278" operator="containsText" text="4- Bajo">
      <formula>NOT(ISERROR(SEARCH("4- Bajo",C8)))</formula>
    </cfRule>
    <cfRule type="containsText" dxfId="114" priority="277" operator="containsText" text="3- Bajo">
      <formula>NOT(ISERROR(SEARCH("3- Bajo",C8)))</formula>
    </cfRule>
    <cfRule type="containsText" dxfId="113" priority="276" operator="containsText" text="4- Moderado">
      <formula>NOT(ISERROR(SEARCH("4- Moderado",C8)))</formula>
    </cfRule>
    <cfRule type="containsText" dxfId="112" priority="274" operator="containsText" text="3- Moderado">
      <formula>NOT(ISERROR(SEARCH("3- Moderado",C8)))</formula>
    </cfRule>
  </conditionalFormatting>
  <conditionalFormatting sqref="D10:D89">
    <cfRule type="containsText" dxfId="111" priority="111" operator="containsText" text="Alta">
      <formula>NOT(ISERROR(SEARCH("Alta",D10)))</formula>
    </cfRule>
    <cfRule type="containsText" dxfId="110" priority="115" operator="containsText" text="Media">
      <formula>NOT(ISERROR(SEARCH("Media",D10)))</formula>
    </cfRule>
    <cfRule type="containsText" dxfId="109" priority="113" operator="containsText" text="Muy Baja">
      <formula>NOT(ISERROR(SEARCH("Muy Baja",D10)))</formula>
    </cfRule>
    <cfRule type="containsText" dxfId="108" priority="112" operator="containsText" text="Baja">
      <formula>NOT(ISERROR(SEARCH("Baja",D10)))</formula>
    </cfRule>
    <cfRule type="containsText" dxfId="107" priority="110" operator="containsText" text="Muy Alta">
      <formula>NOT(ISERROR(SEARCH("Muy Alta",D10)))</formula>
    </cfRule>
  </conditionalFormatting>
  <conditionalFormatting sqref="D10:E10 A10:B10">
    <cfRule type="containsText" dxfId="106" priority="267" operator="containsText" text="3- Moderado">
      <formula>NOT(ISERROR(SEARCH("3- Moderado",A10)))</formula>
    </cfRule>
    <cfRule type="containsText" dxfId="105" priority="268" operator="containsText" text="6- Moderado">
      <formula>NOT(ISERROR(SEARCH("6- Moderado",A10)))</formula>
    </cfRule>
    <cfRule type="containsText" dxfId="104" priority="269" operator="containsText" text="4- Moderado">
      <formula>NOT(ISERROR(SEARCH("4- Moderado",A10)))</formula>
    </cfRule>
  </conditionalFormatting>
  <conditionalFormatting sqref="D20:E20 A20:B20">
    <cfRule type="containsText" dxfId="103" priority="246" operator="containsText" text="3- Moderado">
      <formula>NOT(ISERROR(SEARCH("3- Moderado",A20)))</formula>
    </cfRule>
    <cfRule type="containsText" dxfId="102" priority="247" operator="containsText" text="6- Moderado">
      <formula>NOT(ISERROR(SEARCH("6- Moderado",A20)))</formula>
    </cfRule>
    <cfRule type="containsText" dxfId="101" priority="248" operator="containsText" text="4- Moderado">
      <formula>NOT(ISERROR(SEARCH("4- Moderado",A20)))</formula>
    </cfRule>
  </conditionalFormatting>
  <conditionalFormatting sqref="D30:E30 A30:B30">
    <cfRule type="containsText" dxfId="100" priority="227" operator="containsText" text="4- Moderado">
      <formula>NOT(ISERROR(SEARCH("4- Moderado",A30)))</formula>
    </cfRule>
    <cfRule type="containsText" dxfId="99" priority="225" operator="containsText" text="3- Moderado">
      <formula>NOT(ISERROR(SEARCH("3- Moderado",A30)))</formula>
    </cfRule>
    <cfRule type="containsText" dxfId="98" priority="226" operator="containsText" text="6- Moderado">
      <formula>NOT(ISERROR(SEARCH("6- Moderado",A30)))</formula>
    </cfRule>
  </conditionalFormatting>
  <conditionalFormatting sqref="D40:E40 A40:B40">
    <cfRule type="containsText" dxfId="97" priority="205" operator="containsText" text="6- Moderado">
      <formula>NOT(ISERROR(SEARCH("6- Moderado",A40)))</formula>
    </cfRule>
    <cfRule type="containsText" dxfId="96" priority="206" operator="containsText" text="4- Moderado">
      <formula>NOT(ISERROR(SEARCH("4- Moderado",A40)))</formula>
    </cfRule>
    <cfRule type="containsText" dxfId="95" priority="204" operator="containsText" text="3- Moderado">
      <formula>NOT(ISERROR(SEARCH("3- Moderado",A40)))</formula>
    </cfRule>
  </conditionalFormatting>
  <conditionalFormatting sqref="D50:E50 A50:B50">
    <cfRule type="containsText" dxfId="94" priority="185" operator="containsText" text="4- Moderado">
      <formula>NOT(ISERROR(SEARCH("4- Moderado",A50)))</formula>
    </cfRule>
    <cfRule type="containsText" dxfId="93" priority="184" operator="containsText" text="6- Moderado">
      <formula>NOT(ISERROR(SEARCH("6- Moderado",A50)))</formula>
    </cfRule>
    <cfRule type="containsText" dxfId="92" priority="183" operator="containsText" text="3- Moderado">
      <formula>NOT(ISERROR(SEARCH("3- Moderado",A50)))</formula>
    </cfRule>
  </conditionalFormatting>
  <conditionalFormatting sqref="D60:E60 A60:B60">
    <cfRule type="containsText" dxfId="91" priority="164" operator="containsText" text="4- Moderado">
      <formula>NOT(ISERROR(SEARCH("4- Moderado",A60)))</formula>
    </cfRule>
    <cfRule type="containsText" dxfId="90" priority="163" operator="containsText" text="6- Moderado">
      <formula>NOT(ISERROR(SEARCH("6- Moderado",A60)))</formula>
    </cfRule>
    <cfRule type="containsText" dxfId="89" priority="162" operator="containsText" text="3- Moderado">
      <formula>NOT(ISERROR(SEARCH("3- Moderado",A60)))</formula>
    </cfRule>
  </conditionalFormatting>
  <conditionalFormatting sqref="D70:E70 A70:B70">
    <cfRule type="containsText" dxfId="88" priority="143" operator="containsText" text="4- Moderado">
      <formula>NOT(ISERROR(SEARCH("4- Moderado",A70)))</formula>
    </cfRule>
    <cfRule type="containsText" dxfId="87" priority="142" operator="containsText" text="6- Moderado">
      <formula>NOT(ISERROR(SEARCH("6- Moderado",A70)))</formula>
    </cfRule>
    <cfRule type="containsText" dxfId="86" priority="141" operator="containsText" text="3- Moderado">
      <formula>NOT(ISERROR(SEARCH("3- Moderado",A70)))</formula>
    </cfRule>
  </conditionalFormatting>
  <conditionalFormatting sqref="D80:E80 A80:B80">
    <cfRule type="containsText" dxfId="85" priority="122" operator="containsText" text="4- Moderado">
      <formula>NOT(ISERROR(SEARCH("4- Moderado",A80)))</formula>
    </cfRule>
    <cfRule type="containsText" dxfId="84" priority="121" operator="containsText" text="6- Moderado">
      <formula>NOT(ISERROR(SEARCH("6- Moderado",A80)))</formula>
    </cfRule>
    <cfRule type="containsText" dxfId="83" priority="120" operator="containsText" text="3- Moderado">
      <formula>NOT(ISERROR(SEARCH("3- Moderado",A80)))</formula>
    </cfRule>
  </conditionalFormatting>
  <conditionalFormatting sqref="E10:E89">
    <cfRule type="containsText" dxfId="82" priority="109" operator="containsText" text="Leve">
      <formula>NOT(ISERROR(SEARCH("Leve",E10)))</formula>
    </cfRule>
    <cfRule type="containsText" dxfId="81" priority="108" operator="containsText" text="Menor">
      <formula>NOT(ISERROR(SEARCH("Menor",E10)))</formula>
    </cfRule>
    <cfRule type="containsText" dxfId="80" priority="107" operator="containsText" text="Mayor">
      <formula>NOT(ISERROR(SEARCH("Mayor",E10)))</formula>
    </cfRule>
    <cfRule type="containsText" dxfId="79" priority="106" operator="containsText" text="Catastrófico">
      <formula>NOT(ISERROR(SEARCH("Catastrófico",E10)))</formula>
    </cfRule>
  </conditionalFormatting>
  <conditionalFormatting sqref="E10:F89">
    <cfRule type="containsText" dxfId="78" priority="114" operator="containsText" text="Moderado">
      <formula>NOT(ISERROR(SEARCH("Moderado",E10)))</formula>
    </cfRule>
  </conditionalFormatting>
  <conditionalFormatting sqref="F10:F19">
    <cfRule type="colorScale" priority="273">
      <colorScale>
        <cfvo type="min"/>
        <cfvo type="max"/>
        <color rgb="FFFF7128"/>
        <color rgb="FFFFEF9C"/>
      </colorScale>
    </cfRule>
  </conditionalFormatting>
  <conditionalFormatting sqref="F10:F89">
    <cfRule type="containsText" dxfId="77" priority="119" operator="containsText" text="Extremo">
      <formula>NOT(ISERROR(SEARCH("Extremo",F10)))</formula>
    </cfRule>
    <cfRule type="containsText" dxfId="76" priority="118" operator="containsText" text="Alto">
      <formula>NOT(ISERROR(SEARCH("Alto",F10)))</formula>
    </cfRule>
    <cfRule type="containsText" dxfId="75" priority="117" operator="containsText" text="Moderado">
      <formula>NOT(ISERROR(SEARCH("Moderado",F10)))</formula>
    </cfRule>
    <cfRule type="containsText" dxfId="74" priority="116" operator="containsText" text="Bajo">
      <formula>NOT(ISERROR(SEARCH("Bajo",F10)))</formula>
    </cfRule>
  </conditionalFormatting>
  <conditionalFormatting sqref="F20:F29">
    <cfRule type="colorScale" priority="252">
      <colorScale>
        <cfvo type="min"/>
        <cfvo type="max"/>
        <color rgb="FFFF7128"/>
        <color rgb="FFFFEF9C"/>
      </colorScale>
    </cfRule>
  </conditionalFormatting>
  <conditionalFormatting sqref="F30:F39">
    <cfRule type="colorScale" priority="231">
      <colorScale>
        <cfvo type="min"/>
        <cfvo type="max"/>
        <color rgb="FFFF7128"/>
        <color rgb="FFFFEF9C"/>
      </colorScale>
    </cfRule>
  </conditionalFormatting>
  <conditionalFormatting sqref="F40:F49">
    <cfRule type="colorScale" priority="210">
      <colorScale>
        <cfvo type="min"/>
        <cfvo type="max"/>
        <color rgb="FFFF7128"/>
        <color rgb="FFFFEF9C"/>
      </colorScale>
    </cfRule>
  </conditionalFormatting>
  <conditionalFormatting sqref="F50:F59">
    <cfRule type="colorScale" priority="189">
      <colorScale>
        <cfvo type="min"/>
        <cfvo type="max"/>
        <color rgb="FFFF7128"/>
        <color rgb="FFFFEF9C"/>
      </colorScale>
    </cfRule>
  </conditionalFormatting>
  <conditionalFormatting sqref="F60:F69">
    <cfRule type="colorScale" priority="168">
      <colorScale>
        <cfvo type="min"/>
        <cfvo type="max"/>
        <color rgb="FFFF7128"/>
        <color rgb="FFFFEF9C"/>
      </colorScale>
    </cfRule>
  </conditionalFormatting>
  <conditionalFormatting sqref="F70:F79">
    <cfRule type="colorScale" priority="147">
      <colorScale>
        <cfvo type="min"/>
        <cfvo type="max"/>
        <color rgb="FFFF7128"/>
        <color rgb="FFFFEF9C"/>
      </colorScale>
    </cfRule>
  </conditionalFormatting>
  <conditionalFormatting sqref="F80:F89">
    <cfRule type="colorScale" priority="126">
      <colorScale>
        <cfvo type="min"/>
        <cfvo type="max"/>
        <color rgb="FFFF7128"/>
        <color rgb="FFFFEF9C"/>
      </colorScale>
    </cfRule>
  </conditionalFormatting>
  <dataValidations count="4">
    <dataValidation allowBlank="1" showInputMessage="1" showErrorMessage="1" prompt="seleccionar si el responsable de ejecutar las acciones es el nivel central" sqref="J8"/>
    <dataValidation allowBlank="1" showInputMessage="1" showErrorMessage="1" prompt="Seleccionar si el responsable es el responsable de las acciones es el nivel central" sqref="I7:I8"/>
    <dataValidation allowBlank="1" showInputMessage="1" showErrorMessage="1" prompt="Describir las actividades que se van a desarrollar para el proyecto" sqref="H7"/>
    <dataValidation allowBlank="1" showInputMessage="1" showErrorMessage="1" prompt="Registrar qué factor  que ocasina el riesgo: un facot identtficado el contexto._x000a_O  personas, recursos, estilo de direccion , factores externos, , codiciones ambientales" sqref="C8"/>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 Matriz de Calor '!$S$7:$S$10</xm:f>
          </x14:formula1>
          <xm:sqref>G9:G89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89"/>
  <sheetViews>
    <sheetView showGridLines="0" zoomScale="80" zoomScaleNormal="80" workbookViewId="0">
      <selection activeCell="K1" sqref="K1:M3"/>
    </sheetView>
  </sheetViews>
  <sheetFormatPr baseColWidth="10" defaultColWidth="11.42578125" defaultRowHeight="15"/>
  <cols>
    <col min="1" max="1" width="6.140625" style="250" customWidth="1"/>
    <col min="2" max="2" width="22.42578125" style="250" customWidth="1"/>
    <col min="3" max="3" width="42" customWidth="1"/>
    <col min="4" max="4" width="16.85546875" style="251" customWidth="1"/>
    <col min="5" max="5" width="13.28515625" style="252" customWidth="1"/>
    <col min="6" max="6" width="13.7109375" style="252" customWidth="1"/>
    <col min="7" max="7" width="14.140625" customWidth="1"/>
    <col min="8" max="8" width="51.5703125" customWidth="1"/>
    <col min="9" max="9" width="10.5703125" customWidth="1"/>
    <col min="10" max="10" width="11" customWidth="1"/>
    <col min="11" max="11" width="15" customWidth="1"/>
    <col min="12" max="12" width="14.42578125" customWidth="1"/>
    <col min="13" max="13" width="48.28515625" customWidth="1"/>
  </cols>
  <sheetData>
    <row r="1" spans="1:13" s="11" customFormat="1" ht="16.5" customHeight="1">
      <c r="A1" s="468"/>
      <c r="B1" s="468"/>
      <c r="C1" s="468"/>
      <c r="D1" s="517"/>
      <c r="E1" s="517"/>
      <c r="F1" s="517"/>
      <c r="G1" s="517"/>
      <c r="H1" s="517"/>
      <c r="I1" s="517"/>
      <c r="J1" s="517"/>
      <c r="K1" s="513"/>
      <c r="L1" s="513"/>
      <c r="M1" s="513"/>
    </row>
    <row r="2" spans="1:13" s="11" customFormat="1" ht="39.75" customHeight="1">
      <c r="A2" s="468"/>
      <c r="B2" s="468"/>
      <c r="C2" s="468"/>
      <c r="D2" s="517"/>
      <c r="E2" s="517"/>
      <c r="F2" s="517"/>
      <c r="G2" s="517"/>
      <c r="H2" s="517"/>
      <c r="I2" s="517"/>
      <c r="J2" s="517"/>
      <c r="K2" s="513"/>
      <c r="L2" s="513"/>
      <c r="M2" s="513"/>
    </row>
    <row r="3" spans="1:13" s="11" customFormat="1" ht="3" customHeight="1">
      <c r="A3" s="468"/>
      <c r="B3" s="468"/>
      <c r="C3" s="468"/>
      <c r="D3" s="242"/>
      <c r="E3" s="242"/>
      <c r="F3" s="242"/>
      <c r="G3" s="242"/>
      <c r="H3" s="242"/>
      <c r="I3" s="242"/>
      <c r="J3" s="242"/>
      <c r="K3" s="513"/>
      <c r="L3" s="513"/>
      <c r="M3" s="513"/>
    </row>
    <row r="4" spans="1:13" s="11" customFormat="1" ht="21.75" customHeight="1">
      <c r="A4" s="514" t="s">
        <v>343</v>
      </c>
      <c r="B4" s="514"/>
      <c r="C4" s="516" t="str">
        <f>'6. Valoración Controles'!C4:K4</f>
        <v>MEJORAMIENTO INFRAESTRUCTURA FÍSICA</v>
      </c>
      <c r="D4" s="516"/>
      <c r="E4" s="516"/>
      <c r="F4" s="516"/>
      <c r="G4" s="516"/>
      <c r="H4" s="516"/>
      <c r="I4" s="516"/>
      <c r="J4" s="516"/>
      <c r="K4" s="516"/>
      <c r="L4" s="516"/>
      <c r="M4" s="516"/>
    </row>
    <row r="5" spans="1:13" s="11" customFormat="1" ht="40.9" customHeight="1">
      <c r="A5" s="514" t="s">
        <v>344</v>
      </c>
      <c r="B5" s="514"/>
      <c r="C5" s="515" t="str">
        <f>'6. Valoración Controles'!C5:K5</f>
        <v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y antisoborno para ofrecer unas condiciones acordes a las necesidades de la administración de justicia. </v>
      </c>
      <c r="D5" s="515"/>
      <c r="E5" s="515"/>
      <c r="F5" s="515"/>
      <c r="G5" s="515"/>
      <c r="H5" s="515"/>
      <c r="I5" s="515"/>
      <c r="J5" s="515"/>
      <c r="K5" s="515"/>
      <c r="L5" s="515"/>
      <c r="M5" s="515"/>
    </row>
    <row r="6" spans="1:13" s="11" customFormat="1" ht="24.75" customHeight="1">
      <c r="A6" s="514" t="s">
        <v>345</v>
      </c>
      <c r="B6" s="514"/>
      <c r="C6" s="515" t="s">
        <v>270</v>
      </c>
      <c r="D6" s="515"/>
      <c r="E6" s="515"/>
      <c r="F6" s="515"/>
      <c r="G6" s="515"/>
      <c r="H6" s="515"/>
      <c r="I6" s="515"/>
      <c r="J6" s="515"/>
      <c r="K6" s="515"/>
      <c r="L6" s="515"/>
      <c r="M6" s="515"/>
    </row>
    <row r="7" spans="1:13" s="247" customFormat="1" ht="24.75" customHeight="1">
      <c r="A7" s="549" t="s">
        <v>480</v>
      </c>
      <c r="B7" s="549"/>
      <c r="C7" s="549"/>
      <c r="D7" s="550" t="s">
        <v>481</v>
      </c>
      <c r="E7" s="550"/>
      <c r="F7" s="550"/>
      <c r="G7" s="551" t="s">
        <v>482</v>
      </c>
      <c r="H7" s="552" t="s">
        <v>483</v>
      </c>
      <c r="I7" s="552" t="s">
        <v>484</v>
      </c>
      <c r="J7" s="552"/>
      <c r="K7" s="552" t="s">
        <v>485</v>
      </c>
      <c r="L7" s="552"/>
      <c r="M7" s="551" t="s">
        <v>486</v>
      </c>
    </row>
    <row r="8" spans="1:13" s="248" customFormat="1" ht="57" customHeight="1">
      <c r="A8" s="243" t="s">
        <v>41</v>
      </c>
      <c r="B8" s="243" t="s">
        <v>209</v>
      </c>
      <c r="C8" s="243" t="s">
        <v>211</v>
      </c>
      <c r="D8" s="244" t="s">
        <v>221</v>
      </c>
      <c r="E8" s="244" t="s">
        <v>487</v>
      </c>
      <c r="F8" s="244" t="s">
        <v>488</v>
      </c>
      <c r="G8" s="551"/>
      <c r="H8" s="552"/>
      <c r="I8" s="245" t="s">
        <v>489</v>
      </c>
      <c r="J8" s="245" t="s">
        <v>490</v>
      </c>
      <c r="K8" s="245" t="s">
        <v>491</v>
      </c>
      <c r="L8" s="245" t="s">
        <v>492</v>
      </c>
      <c r="M8" s="551"/>
    </row>
    <row r="9" spans="1:13" s="249" customFormat="1" ht="3.75" customHeight="1" thickBot="1">
      <c r="A9" s="543"/>
      <c r="B9" s="543"/>
      <c r="C9" s="543"/>
      <c r="D9" s="543"/>
      <c r="E9" s="543"/>
      <c r="F9" s="543"/>
      <c r="G9" s="543"/>
      <c r="H9" s="256"/>
      <c r="I9" s="256"/>
      <c r="J9" s="256"/>
      <c r="K9" s="256"/>
      <c r="L9" s="256"/>
      <c r="M9" s="256"/>
    </row>
    <row r="10" spans="1:13" s="249" customFormat="1" ht="13.5" customHeight="1">
      <c r="A10" s="502">
        <f>'7. Mapa Final'!A10</f>
        <v>1</v>
      </c>
      <c r="B10" s="500" t="str">
        <f>'7. Mapa Final'!B10</f>
        <v>Dificultad en la adquisición de inmuebles</v>
      </c>
      <c r="C10" s="544" t="str">
        <f>'7. Mapa Final'!C10</f>
        <v>Posibilidad de no disminuir la brecha en materia de Infraestructura, debido a la falta de oportunidad por entidades externas que intervienen en el proceso de adquisición de inmuebles.</v>
      </c>
      <c r="D10" s="545" t="str">
        <f>'7. Mapa Final'!J10</f>
        <v>Media - 3</v>
      </c>
      <c r="E10" s="546" t="str">
        <f>'7. Mapa Final'!K10</f>
        <v>Leve - 1</v>
      </c>
      <c r="F10" s="535" t="str">
        <f>'7. Mapa Final'!M10</f>
        <v>Moderado - 3</v>
      </c>
      <c r="G10" s="423"/>
      <c r="H10" s="544"/>
      <c r="I10" s="537" t="s">
        <v>493</v>
      </c>
      <c r="J10" s="537"/>
      <c r="K10" s="540">
        <v>45566</v>
      </c>
      <c r="L10" s="540">
        <v>45657</v>
      </c>
      <c r="M10" s="547"/>
    </row>
    <row r="11" spans="1:13" s="249" customFormat="1" ht="13.5" customHeight="1">
      <c r="A11" s="503"/>
      <c r="B11" s="501"/>
      <c r="C11" s="510"/>
      <c r="D11" s="512"/>
      <c r="E11" s="509"/>
      <c r="F11" s="530"/>
      <c r="G11" s="424"/>
      <c r="H11" s="510"/>
      <c r="I11" s="529"/>
      <c r="J11" s="529"/>
      <c r="K11" s="529"/>
      <c r="L11" s="529"/>
      <c r="M11" s="534"/>
    </row>
    <row r="12" spans="1:13" s="249" customFormat="1" ht="13.5" customHeight="1">
      <c r="A12" s="503"/>
      <c r="B12" s="501"/>
      <c r="C12" s="510"/>
      <c r="D12" s="512"/>
      <c r="E12" s="509"/>
      <c r="F12" s="530"/>
      <c r="G12" s="424"/>
      <c r="H12" s="510"/>
      <c r="I12" s="529"/>
      <c r="J12" s="529"/>
      <c r="K12" s="529"/>
      <c r="L12" s="529"/>
      <c r="M12" s="534"/>
    </row>
    <row r="13" spans="1:13" s="249" customFormat="1" ht="13.5" customHeight="1">
      <c r="A13" s="503"/>
      <c r="B13" s="501"/>
      <c r="C13" s="510"/>
      <c r="D13" s="512"/>
      <c r="E13" s="509"/>
      <c r="F13" s="530"/>
      <c r="G13" s="424"/>
      <c r="H13" s="510"/>
      <c r="I13" s="529"/>
      <c r="J13" s="529"/>
      <c r="K13" s="529"/>
      <c r="L13" s="529"/>
      <c r="M13" s="534"/>
    </row>
    <row r="14" spans="1:13" s="249" customFormat="1" ht="13.5" customHeight="1">
      <c r="A14" s="503"/>
      <c r="B14" s="501"/>
      <c r="C14" s="510"/>
      <c r="D14" s="512"/>
      <c r="E14" s="509"/>
      <c r="F14" s="530"/>
      <c r="G14" s="424"/>
      <c r="H14" s="510"/>
      <c r="I14" s="529"/>
      <c r="J14" s="529"/>
      <c r="K14" s="529"/>
      <c r="L14" s="529"/>
      <c r="M14" s="534"/>
    </row>
    <row r="15" spans="1:13" s="249" customFormat="1" ht="13.5" customHeight="1">
      <c r="A15" s="503"/>
      <c r="B15" s="501"/>
      <c r="C15" s="510"/>
      <c r="D15" s="512"/>
      <c r="E15" s="509"/>
      <c r="F15" s="530"/>
      <c r="G15" s="424"/>
      <c r="H15" s="510"/>
      <c r="I15" s="529"/>
      <c r="J15" s="529"/>
      <c r="K15" s="529"/>
      <c r="L15" s="529"/>
      <c r="M15" s="534"/>
    </row>
    <row r="16" spans="1:13" s="249" customFormat="1" ht="13.5" customHeight="1">
      <c r="A16" s="503"/>
      <c r="B16" s="501"/>
      <c r="C16" s="510"/>
      <c r="D16" s="512"/>
      <c r="E16" s="509"/>
      <c r="F16" s="530"/>
      <c r="G16" s="424"/>
      <c r="H16" s="510"/>
      <c r="I16" s="529"/>
      <c r="J16" s="529"/>
      <c r="K16" s="529"/>
      <c r="L16" s="529"/>
      <c r="M16" s="534"/>
    </row>
    <row r="17" spans="1:13" s="249" customFormat="1" ht="13.5" customHeight="1">
      <c r="A17" s="503"/>
      <c r="B17" s="501"/>
      <c r="C17" s="510"/>
      <c r="D17" s="512"/>
      <c r="E17" s="509"/>
      <c r="F17" s="530"/>
      <c r="G17" s="424"/>
      <c r="H17" s="510"/>
      <c r="I17" s="529"/>
      <c r="J17" s="529"/>
      <c r="K17" s="529"/>
      <c r="L17" s="529"/>
      <c r="M17" s="534"/>
    </row>
    <row r="18" spans="1:13" s="249" customFormat="1" ht="21.75" customHeight="1">
      <c r="A18" s="503"/>
      <c r="B18" s="501"/>
      <c r="C18" s="510"/>
      <c r="D18" s="512"/>
      <c r="E18" s="509"/>
      <c r="F18" s="530"/>
      <c r="G18" s="424"/>
      <c r="H18" s="510"/>
      <c r="I18" s="529"/>
      <c r="J18" s="529"/>
      <c r="K18" s="529"/>
      <c r="L18" s="529"/>
      <c r="M18" s="534"/>
    </row>
    <row r="19" spans="1:13" s="249" customFormat="1" ht="21.75" customHeight="1">
      <c r="A19" s="503"/>
      <c r="B19" s="501"/>
      <c r="C19" s="510"/>
      <c r="D19" s="512"/>
      <c r="E19" s="509"/>
      <c r="F19" s="530"/>
      <c r="G19" s="424"/>
      <c r="H19" s="510"/>
      <c r="I19" s="529"/>
      <c r="J19" s="529"/>
      <c r="K19" s="529"/>
      <c r="L19" s="529"/>
      <c r="M19" s="534"/>
    </row>
    <row r="20" spans="1:13" s="249" customFormat="1" ht="13.5" customHeight="1">
      <c r="A20" s="503">
        <f>'7. Mapa Final'!A20</f>
        <v>2</v>
      </c>
      <c r="B20" s="501" t="str">
        <f>'7. Mapa Final'!B20</f>
        <v>Demora en la ejecución de los contratos de Estudios y Diseños  de infraestructura física</v>
      </c>
      <c r="C20" s="510" t="str">
        <f>'7. Mapa Final'!C20</f>
        <v>Posibilidad de que se genere retraso en la contratación de la construcción del proyecto, a causa de los cambios normativos, ajustes al programa arquitectónico o falta en la calidad de los diseños y estudios técnicos.</v>
      </c>
      <c r="D20" s="511" t="str">
        <f>'7. Mapa Final'!J20</f>
        <v>Media - 3</v>
      </c>
      <c r="E20" s="508" t="str">
        <f>'7. Mapa Final'!K20</f>
        <v>Leve - 1</v>
      </c>
      <c r="F20" s="530" t="str">
        <f>'7. Mapa Final'!M20</f>
        <v>Moderado - 3</v>
      </c>
      <c r="G20" s="424"/>
      <c r="H20" s="510"/>
      <c r="I20" s="529" t="s">
        <v>493</v>
      </c>
      <c r="J20" s="529"/>
      <c r="K20" s="528">
        <v>45566</v>
      </c>
      <c r="L20" s="528">
        <v>45657</v>
      </c>
      <c r="M20" s="534"/>
    </row>
    <row r="21" spans="1:13" s="249" customFormat="1" ht="13.5" customHeight="1">
      <c r="A21" s="503"/>
      <c r="B21" s="501"/>
      <c r="C21" s="510"/>
      <c r="D21" s="512"/>
      <c r="E21" s="509"/>
      <c r="F21" s="530"/>
      <c r="G21" s="424"/>
      <c r="H21" s="510"/>
      <c r="I21" s="529"/>
      <c r="J21" s="529"/>
      <c r="K21" s="529"/>
      <c r="L21" s="529"/>
      <c r="M21" s="534"/>
    </row>
    <row r="22" spans="1:13" s="249" customFormat="1" ht="13.5" customHeight="1">
      <c r="A22" s="503"/>
      <c r="B22" s="501"/>
      <c r="C22" s="510"/>
      <c r="D22" s="512"/>
      <c r="E22" s="509"/>
      <c r="F22" s="530"/>
      <c r="G22" s="424"/>
      <c r="H22" s="510"/>
      <c r="I22" s="529"/>
      <c r="J22" s="529"/>
      <c r="K22" s="529"/>
      <c r="L22" s="529"/>
      <c r="M22" s="534"/>
    </row>
    <row r="23" spans="1:13" s="249" customFormat="1" ht="13.5" customHeight="1">
      <c r="A23" s="503"/>
      <c r="B23" s="501"/>
      <c r="C23" s="510"/>
      <c r="D23" s="512"/>
      <c r="E23" s="509"/>
      <c r="F23" s="530"/>
      <c r="G23" s="424"/>
      <c r="H23" s="510"/>
      <c r="I23" s="529"/>
      <c r="J23" s="529"/>
      <c r="K23" s="529"/>
      <c r="L23" s="529"/>
      <c r="M23" s="534"/>
    </row>
    <row r="24" spans="1:13" s="249" customFormat="1" ht="13.5" customHeight="1">
      <c r="A24" s="503"/>
      <c r="B24" s="501"/>
      <c r="C24" s="510"/>
      <c r="D24" s="512"/>
      <c r="E24" s="509"/>
      <c r="F24" s="530"/>
      <c r="G24" s="424"/>
      <c r="H24" s="510"/>
      <c r="I24" s="529"/>
      <c r="J24" s="529"/>
      <c r="K24" s="529"/>
      <c r="L24" s="529"/>
      <c r="M24" s="534"/>
    </row>
    <row r="25" spans="1:13" s="249" customFormat="1" ht="13.5" customHeight="1">
      <c r="A25" s="503"/>
      <c r="B25" s="501"/>
      <c r="C25" s="510"/>
      <c r="D25" s="512"/>
      <c r="E25" s="509"/>
      <c r="F25" s="530"/>
      <c r="G25" s="424"/>
      <c r="H25" s="510"/>
      <c r="I25" s="529"/>
      <c r="J25" s="529"/>
      <c r="K25" s="529"/>
      <c r="L25" s="529"/>
      <c r="M25" s="534"/>
    </row>
    <row r="26" spans="1:13" s="249" customFormat="1" ht="13.5" customHeight="1">
      <c r="A26" s="503"/>
      <c r="B26" s="501"/>
      <c r="C26" s="510"/>
      <c r="D26" s="512"/>
      <c r="E26" s="509"/>
      <c r="F26" s="530"/>
      <c r="G26" s="424"/>
      <c r="H26" s="510"/>
      <c r="I26" s="529"/>
      <c r="J26" s="529"/>
      <c r="K26" s="529"/>
      <c r="L26" s="529"/>
      <c r="M26" s="534"/>
    </row>
    <row r="27" spans="1:13" s="249" customFormat="1" ht="13.5" customHeight="1">
      <c r="A27" s="503"/>
      <c r="B27" s="501"/>
      <c r="C27" s="510"/>
      <c r="D27" s="512"/>
      <c r="E27" s="509"/>
      <c r="F27" s="530"/>
      <c r="G27" s="424"/>
      <c r="H27" s="510"/>
      <c r="I27" s="529"/>
      <c r="J27" s="529"/>
      <c r="K27" s="529"/>
      <c r="L27" s="529"/>
      <c r="M27" s="534"/>
    </row>
    <row r="28" spans="1:13" s="249" customFormat="1" ht="21.75" customHeight="1">
      <c r="A28" s="503"/>
      <c r="B28" s="501"/>
      <c r="C28" s="510"/>
      <c r="D28" s="512"/>
      <c r="E28" s="509"/>
      <c r="F28" s="530"/>
      <c r="G28" s="424"/>
      <c r="H28" s="510"/>
      <c r="I28" s="529"/>
      <c r="J28" s="529"/>
      <c r="K28" s="529"/>
      <c r="L28" s="529"/>
      <c r="M28" s="534"/>
    </row>
    <row r="29" spans="1:13" s="249" customFormat="1" ht="21.75" customHeight="1">
      <c r="A29" s="503"/>
      <c r="B29" s="501"/>
      <c r="C29" s="510"/>
      <c r="D29" s="512"/>
      <c r="E29" s="509"/>
      <c r="F29" s="530"/>
      <c r="G29" s="424"/>
      <c r="H29" s="510"/>
      <c r="I29" s="529"/>
      <c r="J29" s="529"/>
      <c r="K29" s="529"/>
      <c r="L29" s="529"/>
      <c r="M29" s="534"/>
    </row>
    <row r="30" spans="1:13" s="249" customFormat="1" ht="13.5" customHeight="1">
      <c r="A30" s="503">
        <f>'7. Mapa Final'!A30</f>
        <v>3</v>
      </c>
      <c r="B30" s="501" t="str">
        <f>'7. Mapa Final'!B30</f>
        <v>Demora en la ejecución de los contratos de construcción y mobiliario en proyectos de inversión de los proyectos de mediana y baja  complejidad</v>
      </c>
      <c r="C30" s="510" t="str">
        <f>'7. Mapa Final'!C30</f>
        <v>Posibilidad de que la entrega de una sede judicial nueva se retrase, por factores asociados a la adquisición, contratación, ejecución de estudios, diseños y contrucción de infraestructura judicial.</v>
      </c>
      <c r="D30" s="511" t="str">
        <f>'7. Mapa Final'!J30</f>
        <v>Media - 3</v>
      </c>
      <c r="E30" s="508" t="str">
        <f>'7. Mapa Final'!K30</f>
        <v>Leve - 1</v>
      </c>
      <c r="F30" s="530" t="str">
        <f>'7. Mapa Final'!M30</f>
        <v>Moderado - 3</v>
      </c>
      <c r="G30" s="424"/>
      <c r="H30" s="510"/>
      <c r="I30" s="529" t="s">
        <v>493</v>
      </c>
      <c r="J30" s="529"/>
      <c r="K30" s="528">
        <v>45566</v>
      </c>
      <c r="L30" s="528">
        <v>45657</v>
      </c>
      <c r="M30" s="534"/>
    </row>
    <row r="31" spans="1:13" s="249" customFormat="1" ht="13.5" customHeight="1">
      <c r="A31" s="503"/>
      <c r="B31" s="501"/>
      <c r="C31" s="510"/>
      <c r="D31" s="512"/>
      <c r="E31" s="509"/>
      <c r="F31" s="530"/>
      <c r="G31" s="424"/>
      <c r="H31" s="510"/>
      <c r="I31" s="529"/>
      <c r="J31" s="529"/>
      <c r="K31" s="529"/>
      <c r="L31" s="529"/>
      <c r="M31" s="534"/>
    </row>
    <row r="32" spans="1:13" s="249" customFormat="1" ht="13.5" customHeight="1">
      <c r="A32" s="503"/>
      <c r="B32" s="501"/>
      <c r="C32" s="510"/>
      <c r="D32" s="512"/>
      <c r="E32" s="509"/>
      <c r="F32" s="530"/>
      <c r="G32" s="424"/>
      <c r="H32" s="510"/>
      <c r="I32" s="529"/>
      <c r="J32" s="529"/>
      <c r="K32" s="529"/>
      <c r="L32" s="529"/>
      <c r="M32" s="534"/>
    </row>
    <row r="33" spans="1:13" s="249" customFormat="1" ht="13.5" customHeight="1">
      <c r="A33" s="503"/>
      <c r="B33" s="501"/>
      <c r="C33" s="510"/>
      <c r="D33" s="512"/>
      <c r="E33" s="509"/>
      <c r="F33" s="530"/>
      <c r="G33" s="424"/>
      <c r="H33" s="510"/>
      <c r="I33" s="529"/>
      <c r="J33" s="529"/>
      <c r="K33" s="529"/>
      <c r="L33" s="529"/>
      <c r="M33" s="534"/>
    </row>
    <row r="34" spans="1:13" s="249" customFormat="1" ht="13.5" customHeight="1">
      <c r="A34" s="503"/>
      <c r="B34" s="501"/>
      <c r="C34" s="510"/>
      <c r="D34" s="512"/>
      <c r="E34" s="509"/>
      <c r="F34" s="530"/>
      <c r="G34" s="424"/>
      <c r="H34" s="510"/>
      <c r="I34" s="529"/>
      <c r="J34" s="529"/>
      <c r="K34" s="529"/>
      <c r="L34" s="529"/>
      <c r="M34" s="534"/>
    </row>
    <row r="35" spans="1:13" s="249" customFormat="1" ht="13.5" customHeight="1">
      <c r="A35" s="503"/>
      <c r="B35" s="501"/>
      <c r="C35" s="510"/>
      <c r="D35" s="512"/>
      <c r="E35" s="509"/>
      <c r="F35" s="530"/>
      <c r="G35" s="424"/>
      <c r="H35" s="510"/>
      <c r="I35" s="529"/>
      <c r="J35" s="529"/>
      <c r="K35" s="529"/>
      <c r="L35" s="529"/>
      <c r="M35" s="534"/>
    </row>
    <row r="36" spans="1:13" s="249" customFormat="1" ht="13.5" customHeight="1">
      <c r="A36" s="503"/>
      <c r="B36" s="501"/>
      <c r="C36" s="510"/>
      <c r="D36" s="512"/>
      <c r="E36" s="509"/>
      <c r="F36" s="530"/>
      <c r="G36" s="424"/>
      <c r="H36" s="510"/>
      <c r="I36" s="529"/>
      <c r="J36" s="529"/>
      <c r="K36" s="529"/>
      <c r="L36" s="529"/>
      <c r="M36" s="534"/>
    </row>
    <row r="37" spans="1:13" s="249" customFormat="1" ht="13.5" customHeight="1">
      <c r="A37" s="503"/>
      <c r="B37" s="501"/>
      <c r="C37" s="510"/>
      <c r="D37" s="512"/>
      <c r="E37" s="509"/>
      <c r="F37" s="530"/>
      <c r="G37" s="424"/>
      <c r="H37" s="510"/>
      <c r="I37" s="529"/>
      <c r="J37" s="529"/>
      <c r="K37" s="529"/>
      <c r="L37" s="529"/>
      <c r="M37" s="534"/>
    </row>
    <row r="38" spans="1:13" s="249" customFormat="1" ht="21.75" customHeight="1">
      <c r="A38" s="503"/>
      <c r="B38" s="501"/>
      <c r="C38" s="510"/>
      <c r="D38" s="512"/>
      <c r="E38" s="509"/>
      <c r="F38" s="530"/>
      <c r="G38" s="424"/>
      <c r="H38" s="510"/>
      <c r="I38" s="529"/>
      <c r="J38" s="529"/>
      <c r="K38" s="529"/>
      <c r="L38" s="529"/>
      <c r="M38" s="534"/>
    </row>
    <row r="39" spans="1:13" s="249" customFormat="1" ht="21.75" customHeight="1">
      <c r="A39" s="503"/>
      <c r="B39" s="501"/>
      <c r="C39" s="510"/>
      <c r="D39" s="512"/>
      <c r="E39" s="509"/>
      <c r="F39" s="530"/>
      <c r="G39" s="424"/>
      <c r="H39" s="510"/>
      <c r="I39" s="529"/>
      <c r="J39" s="529"/>
      <c r="K39" s="529"/>
      <c r="L39" s="529"/>
      <c r="M39" s="534"/>
    </row>
    <row r="40" spans="1:13" s="249" customFormat="1" ht="13.5" customHeight="1">
      <c r="A40" s="504">
        <f>'7. Mapa Final'!A50</f>
        <v>5</v>
      </c>
      <c r="B40" s="501" t="str">
        <f>'7. Mapa Final'!B50</f>
        <v xml:space="preserve">Recibir dádivas o beneficios a nombre propio o de terceros para  afectar la seguridad o confidencialidad de la información   </v>
      </c>
      <c r="C40" s="510" t="str">
        <f>'7. Mapa Final'!C50</f>
        <v>Recibir dádivas o beneficios a nombre propio o de terceros por   revelar información confidencial,  alterar, retener o no publicar información.</v>
      </c>
      <c r="D40" s="511" t="str">
        <f>'7. Mapa Final'!J50</f>
        <v>Muy Baja - 1</v>
      </c>
      <c r="E40" s="508" t="str">
        <f>'7. Mapa Final'!K50</f>
        <v>Mayor - 4</v>
      </c>
      <c r="F40" s="530" t="str">
        <f>'7. Mapa Final'!M50</f>
        <v>Alto  - 4</v>
      </c>
      <c r="G40" s="424"/>
      <c r="H40" s="510"/>
      <c r="I40" s="529" t="s">
        <v>493</v>
      </c>
      <c r="J40" s="529"/>
      <c r="K40" s="528">
        <v>45566</v>
      </c>
      <c r="L40" s="528">
        <v>45657</v>
      </c>
      <c r="M40" s="534"/>
    </row>
    <row r="41" spans="1:13" s="249" customFormat="1" ht="13.5" customHeight="1">
      <c r="A41" s="504"/>
      <c r="B41" s="501"/>
      <c r="C41" s="510"/>
      <c r="D41" s="512"/>
      <c r="E41" s="509"/>
      <c r="F41" s="530"/>
      <c r="G41" s="424"/>
      <c r="H41" s="510"/>
      <c r="I41" s="529"/>
      <c r="J41" s="529"/>
      <c r="K41" s="529"/>
      <c r="L41" s="529"/>
      <c r="M41" s="534"/>
    </row>
    <row r="42" spans="1:13" s="249" customFormat="1" ht="13.5" customHeight="1">
      <c r="A42" s="504"/>
      <c r="B42" s="501"/>
      <c r="C42" s="510"/>
      <c r="D42" s="512"/>
      <c r="E42" s="509"/>
      <c r="F42" s="530"/>
      <c r="G42" s="424"/>
      <c r="H42" s="510"/>
      <c r="I42" s="529"/>
      <c r="J42" s="529"/>
      <c r="K42" s="529"/>
      <c r="L42" s="529"/>
      <c r="M42" s="534"/>
    </row>
    <row r="43" spans="1:13" s="249" customFormat="1" ht="13.5" customHeight="1">
      <c r="A43" s="504"/>
      <c r="B43" s="501"/>
      <c r="C43" s="510"/>
      <c r="D43" s="512"/>
      <c r="E43" s="509"/>
      <c r="F43" s="530"/>
      <c r="G43" s="424"/>
      <c r="H43" s="510"/>
      <c r="I43" s="529"/>
      <c r="J43" s="529"/>
      <c r="K43" s="529"/>
      <c r="L43" s="529"/>
      <c r="M43" s="534"/>
    </row>
    <row r="44" spans="1:13" s="249" customFormat="1" ht="13.5" customHeight="1">
      <c r="A44" s="504"/>
      <c r="B44" s="501"/>
      <c r="C44" s="510"/>
      <c r="D44" s="512"/>
      <c r="E44" s="509"/>
      <c r="F44" s="530"/>
      <c r="G44" s="424"/>
      <c r="H44" s="510"/>
      <c r="I44" s="529"/>
      <c r="J44" s="529"/>
      <c r="K44" s="529"/>
      <c r="L44" s="529"/>
      <c r="M44" s="534"/>
    </row>
    <row r="45" spans="1:13" s="249" customFormat="1" ht="13.5" customHeight="1">
      <c r="A45" s="504"/>
      <c r="B45" s="501"/>
      <c r="C45" s="510"/>
      <c r="D45" s="512"/>
      <c r="E45" s="509"/>
      <c r="F45" s="530"/>
      <c r="G45" s="424"/>
      <c r="H45" s="510"/>
      <c r="I45" s="529"/>
      <c r="J45" s="529"/>
      <c r="K45" s="529"/>
      <c r="L45" s="529"/>
      <c r="M45" s="534"/>
    </row>
    <row r="46" spans="1:13" s="249" customFormat="1" ht="13.5" customHeight="1">
      <c r="A46" s="504"/>
      <c r="B46" s="501"/>
      <c r="C46" s="510"/>
      <c r="D46" s="512"/>
      <c r="E46" s="509"/>
      <c r="F46" s="530"/>
      <c r="G46" s="424"/>
      <c r="H46" s="510"/>
      <c r="I46" s="529"/>
      <c r="J46" s="529"/>
      <c r="K46" s="529"/>
      <c r="L46" s="529"/>
      <c r="M46" s="534"/>
    </row>
    <row r="47" spans="1:13" s="249" customFormat="1" ht="13.5" customHeight="1">
      <c r="A47" s="504"/>
      <c r="B47" s="501"/>
      <c r="C47" s="510"/>
      <c r="D47" s="512"/>
      <c r="E47" s="509"/>
      <c r="F47" s="530"/>
      <c r="G47" s="424"/>
      <c r="H47" s="510"/>
      <c r="I47" s="529"/>
      <c r="J47" s="529"/>
      <c r="K47" s="529"/>
      <c r="L47" s="529"/>
      <c r="M47" s="534"/>
    </row>
    <row r="48" spans="1:13" s="249" customFormat="1" ht="21.75" customHeight="1">
      <c r="A48" s="504"/>
      <c r="B48" s="501"/>
      <c r="C48" s="510"/>
      <c r="D48" s="512"/>
      <c r="E48" s="509"/>
      <c r="F48" s="530"/>
      <c r="G48" s="424"/>
      <c r="H48" s="510"/>
      <c r="I48" s="529"/>
      <c r="J48" s="529"/>
      <c r="K48" s="529"/>
      <c r="L48" s="529"/>
      <c r="M48" s="534"/>
    </row>
    <row r="49" spans="1:13" s="249" customFormat="1" ht="21.75" customHeight="1">
      <c r="A49" s="504"/>
      <c r="B49" s="501"/>
      <c r="C49" s="510"/>
      <c r="D49" s="512"/>
      <c r="E49" s="509"/>
      <c r="F49" s="530"/>
      <c r="G49" s="424"/>
      <c r="H49" s="510"/>
      <c r="I49" s="529"/>
      <c r="J49" s="529"/>
      <c r="K49" s="529"/>
      <c r="L49" s="529"/>
      <c r="M49" s="534"/>
    </row>
    <row r="50" spans="1:13" s="249" customFormat="1" ht="13.5" customHeight="1">
      <c r="A50" s="504">
        <f>'7. Mapa Final'!A60</f>
        <v>6</v>
      </c>
      <c r="B50" s="501" t="str">
        <f>'7. Mapa Final'!B60</f>
        <v>Ofrecer, prometer, entregar, aceptar o solicitar una ventaja indebida  para influir  en la toma de decisiones  para  la adquisición de predios en donación.</v>
      </c>
      <c r="C50" s="510" t="str">
        <f>'7. Mapa Final'!C60</f>
        <v>Cuando se emite un concepto favorable que conlleve a la adquisición de un predio por donación omitiendo el cumplimiento de los requisitos establecidos, con el fin de favorecer intereses particulares.</v>
      </c>
      <c r="D50" s="511" t="str">
        <f>'7. Mapa Final'!J60</f>
        <v>Baja - 2</v>
      </c>
      <c r="E50" s="508" t="str">
        <f>'7. Mapa Final'!K60</f>
        <v>Leve - 1</v>
      </c>
      <c r="F50" s="530" t="str">
        <f>'7. Mapa Final'!M60</f>
        <v>Bajo - 2</v>
      </c>
      <c r="G50" s="424"/>
      <c r="H50" s="510"/>
      <c r="I50" s="529" t="s">
        <v>493</v>
      </c>
      <c r="J50" s="529"/>
      <c r="K50" s="528">
        <v>45566</v>
      </c>
      <c r="L50" s="528">
        <v>45657</v>
      </c>
      <c r="M50" s="534"/>
    </row>
    <row r="51" spans="1:13" s="249" customFormat="1" ht="13.5" customHeight="1">
      <c r="A51" s="504"/>
      <c r="B51" s="501"/>
      <c r="C51" s="510"/>
      <c r="D51" s="512"/>
      <c r="E51" s="509"/>
      <c r="F51" s="530"/>
      <c r="G51" s="424"/>
      <c r="H51" s="510"/>
      <c r="I51" s="529"/>
      <c r="J51" s="529"/>
      <c r="K51" s="529"/>
      <c r="L51" s="529"/>
      <c r="M51" s="534"/>
    </row>
    <row r="52" spans="1:13" s="249" customFormat="1" ht="13.5" customHeight="1">
      <c r="A52" s="504"/>
      <c r="B52" s="501"/>
      <c r="C52" s="510"/>
      <c r="D52" s="512"/>
      <c r="E52" s="509"/>
      <c r="F52" s="530"/>
      <c r="G52" s="424"/>
      <c r="H52" s="510"/>
      <c r="I52" s="529"/>
      <c r="J52" s="529"/>
      <c r="K52" s="529"/>
      <c r="L52" s="529"/>
      <c r="M52" s="534"/>
    </row>
    <row r="53" spans="1:13" s="249" customFormat="1" ht="13.5" customHeight="1">
      <c r="A53" s="504"/>
      <c r="B53" s="501"/>
      <c r="C53" s="510"/>
      <c r="D53" s="512"/>
      <c r="E53" s="509"/>
      <c r="F53" s="530"/>
      <c r="G53" s="424"/>
      <c r="H53" s="510"/>
      <c r="I53" s="529"/>
      <c r="J53" s="529"/>
      <c r="K53" s="529"/>
      <c r="L53" s="529"/>
      <c r="M53" s="534"/>
    </row>
    <row r="54" spans="1:13" s="249" customFormat="1" ht="13.5" customHeight="1">
      <c r="A54" s="504"/>
      <c r="B54" s="501"/>
      <c r="C54" s="510"/>
      <c r="D54" s="512"/>
      <c r="E54" s="509"/>
      <c r="F54" s="530"/>
      <c r="G54" s="424"/>
      <c r="H54" s="510"/>
      <c r="I54" s="529"/>
      <c r="J54" s="529"/>
      <c r="K54" s="529"/>
      <c r="L54" s="529"/>
      <c r="M54" s="534"/>
    </row>
    <row r="55" spans="1:13" s="249" customFormat="1" ht="13.5" customHeight="1">
      <c r="A55" s="504"/>
      <c r="B55" s="501"/>
      <c r="C55" s="510"/>
      <c r="D55" s="512"/>
      <c r="E55" s="509"/>
      <c r="F55" s="530"/>
      <c r="G55" s="424"/>
      <c r="H55" s="510"/>
      <c r="I55" s="529"/>
      <c r="J55" s="529"/>
      <c r="K55" s="529"/>
      <c r="L55" s="529"/>
      <c r="M55" s="534"/>
    </row>
    <row r="56" spans="1:13" s="249" customFormat="1" ht="13.5" customHeight="1">
      <c r="A56" s="504"/>
      <c r="B56" s="501"/>
      <c r="C56" s="510"/>
      <c r="D56" s="512"/>
      <c r="E56" s="509"/>
      <c r="F56" s="530"/>
      <c r="G56" s="424"/>
      <c r="H56" s="510"/>
      <c r="I56" s="529"/>
      <c r="J56" s="529"/>
      <c r="K56" s="529"/>
      <c r="L56" s="529"/>
      <c r="M56" s="534"/>
    </row>
    <row r="57" spans="1:13" s="249" customFormat="1" ht="13.5" customHeight="1">
      <c r="A57" s="504"/>
      <c r="B57" s="501"/>
      <c r="C57" s="510"/>
      <c r="D57" s="512"/>
      <c r="E57" s="509"/>
      <c r="F57" s="530"/>
      <c r="G57" s="424"/>
      <c r="H57" s="510"/>
      <c r="I57" s="529"/>
      <c r="J57" s="529"/>
      <c r="K57" s="529"/>
      <c r="L57" s="529"/>
      <c r="M57" s="534"/>
    </row>
    <row r="58" spans="1:13" s="249" customFormat="1" ht="21.75" customHeight="1">
      <c r="A58" s="504"/>
      <c r="B58" s="501"/>
      <c r="C58" s="510"/>
      <c r="D58" s="512"/>
      <c r="E58" s="509"/>
      <c r="F58" s="530"/>
      <c r="G58" s="424"/>
      <c r="H58" s="510"/>
      <c r="I58" s="529"/>
      <c r="J58" s="529"/>
      <c r="K58" s="529"/>
      <c r="L58" s="529"/>
      <c r="M58" s="534"/>
    </row>
    <row r="59" spans="1:13" s="249" customFormat="1" ht="21.75" customHeight="1">
      <c r="A59" s="504"/>
      <c r="B59" s="501"/>
      <c r="C59" s="510"/>
      <c r="D59" s="512"/>
      <c r="E59" s="509"/>
      <c r="F59" s="530"/>
      <c r="G59" s="424"/>
      <c r="H59" s="510"/>
      <c r="I59" s="529"/>
      <c r="J59" s="529"/>
      <c r="K59" s="529"/>
      <c r="L59" s="529"/>
      <c r="M59" s="534"/>
    </row>
    <row r="60" spans="1:13" s="249" customFormat="1" ht="13.5" customHeight="1">
      <c r="A60" s="504">
        <f>'7. Mapa Final'!A70</f>
        <v>7</v>
      </c>
      <c r="B60" s="501" t="str">
        <f>'7. Mapa Final'!B70</f>
        <v>Ofrecer, prometer, entregar, aceptar o solicitar una ventaja indebida para conseguir el favorecimiento competitivo  en  la evaluación técnica (proceso de selección) en  contratos de Estudios y Diseños o Construcción de sedes y despachos judiciales.</v>
      </c>
      <c r="C60" s="510" t="str">
        <f>'7. Mapa Final'!C70</f>
        <v>Cuando se emite un concepto técnico basado en una evaluación que redunde en ventajas para agentes internos y externos, sin la adecuada justificación técnica.</v>
      </c>
      <c r="D60" s="511" t="str">
        <f>'7. Mapa Final'!J70</f>
        <v>Muy Baja - 1</v>
      </c>
      <c r="E60" s="508" t="str">
        <f>'7. Mapa Final'!K70</f>
        <v>Moderado - 3</v>
      </c>
      <c r="F60" s="530" t="str">
        <f>'7. Mapa Final'!M70</f>
        <v>Moderado - 3</v>
      </c>
      <c r="G60" s="424"/>
      <c r="H60" s="510"/>
      <c r="I60" s="529" t="s">
        <v>493</v>
      </c>
      <c r="J60" s="529"/>
      <c r="K60" s="528">
        <v>45566</v>
      </c>
      <c r="L60" s="528">
        <v>45657</v>
      </c>
      <c r="M60" s="534"/>
    </row>
    <row r="61" spans="1:13" s="249" customFormat="1" ht="13.5" customHeight="1">
      <c r="A61" s="504"/>
      <c r="B61" s="501"/>
      <c r="C61" s="510"/>
      <c r="D61" s="512"/>
      <c r="E61" s="509"/>
      <c r="F61" s="530"/>
      <c r="G61" s="424"/>
      <c r="H61" s="510"/>
      <c r="I61" s="529"/>
      <c r="J61" s="529"/>
      <c r="K61" s="529"/>
      <c r="L61" s="529"/>
      <c r="M61" s="534"/>
    </row>
    <row r="62" spans="1:13" s="249" customFormat="1" ht="13.5" customHeight="1">
      <c r="A62" s="504"/>
      <c r="B62" s="501"/>
      <c r="C62" s="510"/>
      <c r="D62" s="512"/>
      <c r="E62" s="509"/>
      <c r="F62" s="530"/>
      <c r="G62" s="424"/>
      <c r="H62" s="510"/>
      <c r="I62" s="529"/>
      <c r="J62" s="529"/>
      <c r="K62" s="529"/>
      <c r="L62" s="529"/>
      <c r="M62" s="534"/>
    </row>
    <row r="63" spans="1:13" s="249" customFormat="1" ht="13.5" customHeight="1">
      <c r="A63" s="504"/>
      <c r="B63" s="501"/>
      <c r="C63" s="510"/>
      <c r="D63" s="512"/>
      <c r="E63" s="509"/>
      <c r="F63" s="530"/>
      <c r="G63" s="424"/>
      <c r="H63" s="510"/>
      <c r="I63" s="529"/>
      <c r="J63" s="529"/>
      <c r="K63" s="529"/>
      <c r="L63" s="529"/>
      <c r="M63" s="534"/>
    </row>
    <row r="64" spans="1:13" s="249" customFormat="1" ht="13.5" customHeight="1">
      <c r="A64" s="504"/>
      <c r="B64" s="501"/>
      <c r="C64" s="510"/>
      <c r="D64" s="512"/>
      <c r="E64" s="509"/>
      <c r="F64" s="530"/>
      <c r="G64" s="424"/>
      <c r="H64" s="510"/>
      <c r="I64" s="529"/>
      <c r="J64" s="529"/>
      <c r="K64" s="529"/>
      <c r="L64" s="529"/>
      <c r="M64" s="534"/>
    </row>
    <row r="65" spans="1:13" s="249" customFormat="1" ht="13.5" customHeight="1">
      <c r="A65" s="504"/>
      <c r="B65" s="501"/>
      <c r="C65" s="510"/>
      <c r="D65" s="512"/>
      <c r="E65" s="509"/>
      <c r="F65" s="530"/>
      <c r="G65" s="424"/>
      <c r="H65" s="510"/>
      <c r="I65" s="529"/>
      <c r="J65" s="529"/>
      <c r="K65" s="529"/>
      <c r="L65" s="529"/>
      <c r="M65" s="534"/>
    </row>
    <row r="66" spans="1:13" s="249" customFormat="1" ht="13.5" customHeight="1">
      <c r="A66" s="504"/>
      <c r="B66" s="501"/>
      <c r="C66" s="510"/>
      <c r="D66" s="512"/>
      <c r="E66" s="509"/>
      <c r="F66" s="530"/>
      <c r="G66" s="424"/>
      <c r="H66" s="510"/>
      <c r="I66" s="529"/>
      <c r="J66" s="529"/>
      <c r="K66" s="529"/>
      <c r="L66" s="529"/>
      <c r="M66" s="534"/>
    </row>
    <row r="67" spans="1:13" s="249" customFormat="1" ht="13.5" customHeight="1">
      <c r="A67" s="504"/>
      <c r="B67" s="501"/>
      <c r="C67" s="510"/>
      <c r="D67" s="512"/>
      <c r="E67" s="509"/>
      <c r="F67" s="530"/>
      <c r="G67" s="424"/>
      <c r="H67" s="510"/>
      <c r="I67" s="529"/>
      <c r="J67" s="529"/>
      <c r="K67" s="529"/>
      <c r="L67" s="529"/>
      <c r="M67" s="534"/>
    </row>
    <row r="68" spans="1:13" s="249" customFormat="1" ht="21.75" customHeight="1">
      <c r="A68" s="504"/>
      <c r="B68" s="501"/>
      <c r="C68" s="510"/>
      <c r="D68" s="512"/>
      <c r="E68" s="509"/>
      <c r="F68" s="530"/>
      <c r="G68" s="424"/>
      <c r="H68" s="510"/>
      <c r="I68" s="529"/>
      <c r="J68" s="529"/>
      <c r="K68" s="529"/>
      <c r="L68" s="529"/>
      <c r="M68" s="534"/>
    </row>
    <row r="69" spans="1:13" s="249" customFormat="1" ht="21.75" customHeight="1">
      <c r="A69" s="504"/>
      <c r="B69" s="501"/>
      <c r="C69" s="510"/>
      <c r="D69" s="512"/>
      <c r="E69" s="509"/>
      <c r="F69" s="530"/>
      <c r="G69" s="424"/>
      <c r="H69" s="510"/>
      <c r="I69" s="529"/>
      <c r="J69" s="529"/>
      <c r="K69" s="529"/>
      <c r="L69" s="529"/>
      <c r="M69" s="534"/>
    </row>
    <row r="70" spans="1:13" s="249" customFormat="1" ht="13.5" customHeight="1">
      <c r="A70" s="504">
        <f>'7. Mapa Final'!A80</f>
        <v>8</v>
      </c>
      <c r="B70" s="501" t="str">
        <f>'7. Mapa Final'!B80</f>
        <v>Ofrecer, prometer, entregar, aceptar o solicitar una ventaja indebida para conseguir el favorecimiento competitivo  en  la adición  de  contratos de Estudios y Diseños o construcción de sedes y despachos judiciales.</v>
      </c>
      <c r="C70" s="510" t="str">
        <f>'7. Mapa Final'!C80</f>
        <v>Cuando se adicionen contratos que son ventajosos para agentes internos y externos, sin la adecuada justificación que soporte su valor.</v>
      </c>
      <c r="D70" s="511" t="str">
        <f>'7. Mapa Final'!J80</f>
        <v>Muy Baja - 1</v>
      </c>
      <c r="E70" s="508" t="str">
        <f>'7. Mapa Final'!K80</f>
        <v>Menor - 2</v>
      </c>
      <c r="F70" s="530" t="str">
        <f>'7. Mapa Final'!M80</f>
        <v>Bajo - 2</v>
      </c>
      <c r="G70" s="424"/>
      <c r="H70" s="510"/>
      <c r="I70" s="529" t="s">
        <v>493</v>
      </c>
      <c r="J70" s="529"/>
      <c r="K70" s="528">
        <v>45566</v>
      </c>
      <c r="L70" s="528">
        <v>45657</v>
      </c>
      <c r="M70" s="534"/>
    </row>
    <row r="71" spans="1:13" s="249" customFormat="1" ht="13.5" customHeight="1">
      <c r="A71" s="504"/>
      <c r="B71" s="501"/>
      <c r="C71" s="510"/>
      <c r="D71" s="512"/>
      <c r="E71" s="509"/>
      <c r="F71" s="530"/>
      <c r="G71" s="424"/>
      <c r="H71" s="510"/>
      <c r="I71" s="529"/>
      <c r="J71" s="529"/>
      <c r="K71" s="529"/>
      <c r="L71" s="529"/>
      <c r="M71" s="534"/>
    </row>
    <row r="72" spans="1:13" s="249" customFormat="1" ht="13.5" customHeight="1">
      <c r="A72" s="504"/>
      <c r="B72" s="501"/>
      <c r="C72" s="510"/>
      <c r="D72" s="512"/>
      <c r="E72" s="509"/>
      <c r="F72" s="530"/>
      <c r="G72" s="424"/>
      <c r="H72" s="510"/>
      <c r="I72" s="529"/>
      <c r="J72" s="529"/>
      <c r="K72" s="529"/>
      <c r="L72" s="529"/>
      <c r="M72" s="534"/>
    </row>
    <row r="73" spans="1:13" s="249" customFormat="1" ht="13.5" customHeight="1">
      <c r="A73" s="504"/>
      <c r="B73" s="501"/>
      <c r="C73" s="510"/>
      <c r="D73" s="512"/>
      <c r="E73" s="509"/>
      <c r="F73" s="530"/>
      <c r="G73" s="424"/>
      <c r="H73" s="510"/>
      <c r="I73" s="529"/>
      <c r="J73" s="529"/>
      <c r="K73" s="529"/>
      <c r="L73" s="529"/>
      <c r="M73" s="534"/>
    </row>
    <row r="74" spans="1:13" s="249" customFormat="1" ht="13.5" customHeight="1">
      <c r="A74" s="504"/>
      <c r="B74" s="501"/>
      <c r="C74" s="510"/>
      <c r="D74" s="512"/>
      <c r="E74" s="509"/>
      <c r="F74" s="530"/>
      <c r="G74" s="424"/>
      <c r="H74" s="510"/>
      <c r="I74" s="529"/>
      <c r="J74" s="529"/>
      <c r="K74" s="529"/>
      <c r="L74" s="529"/>
      <c r="M74" s="534"/>
    </row>
    <row r="75" spans="1:13" s="249" customFormat="1" ht="13.5" customHeight="1">
      <c r="A75" s="504"/>
      <c r="B75" s="501"/>
      <c r="C75" s="510"/>
      <c r="D75" s="512"/>
      <c r="E75" s="509"/>
      <c r="F75" s="530"/>
      <c r="G75" s="424"/>
      <c r="H75" s="510"/>
      <c r="I75" s="529"/>
      <c r="J75" s="529"/>
      <c r="K75" s="529"/>
      <c r="L75" s="529"/>
      <c r="M75" s="534"/>
    </row>
    <row r="76" spans="1:13" s="249" customFormat="1" ht="13.5" customHeight="1">
      <c r="A76" s="504"/>
      <c r="B76" s="501"/>
      <c r="C76" s="510"/>
      <c r="D76" s="512"/>
      <c r="E76" s="509"/>
      <c r="F76" s="530"/>
      <c r="G76" s="424"/>
      <c r="H76" s="510"/>
      <c r="I76" s="529"/>
      <c r="J76" s="529"/>
      <c r="K76" s="529"/>
      <c r="L76" s="529"/>
      <c r="M76" s="534"/>
    </row>
    <row r="77" spans="1:13" s="249" customFormat="1" ht="13.5" customHeight="1">
      <c r="A77" s="504"/>
      <c r="B77" s="501"/>
      <c r="C77" s="510"/>
      <c r="D77" s="512"/>
      <c r="E77" s="509"/>
      <c r="F77" s="530"/>
      <c r="G77" s="424"/>
      <c r="H77" s="510"/>
      <c r="I77" s="529"/>
      <c r="J77" s="529"/>
      <c r="K77" s="529"/>
      <c r="L77" s="529"/>
      <c r="M77" s="534"/>
    </row>
    <row r="78" spans="1:13" s="249" customFormat="1" ht="21.75" customHeight="1">
      <c r="A78" s="504"/>
      <c r="B78" s="501"/>
      <c r="C78" s="510"/>
      <c r="D78" s="512"/>
      <c r="E78" s="509"/>
      <c r="F78" s="530"/>
      <c r="G78" s="424"/>
      <c r="H78" s="510"/>
      <c r="I78" s="529"/>
      <c r="J78" s="529"/>
      <c r="K78" s="529"/>
      <c r="L78" s="529"/>
      <c r="M78" s="534"/>
    </row>
    <row r="79" spans="1:13" s="249" customFormat="1" ht="21.75" customHeight="1">
      <c r="A79" s="504"/>
      <c r="B79" s="501"/>
      <c r="C79" s="510"/>
      <c r="D79" s="512"/>
      <c r="E79" s="509"/>
      <c r="F79" s="530"/>
      <c r="G79" s="424"/>
      <c r="H79" s="510"/>
      <c r="I79" s="529"/>
      <c r="J79" s="529"/>
      <c r="K79" s="529"/>
      <c r="L79" s="529"/>
      <c r="M79" s="534"/>
    </row>
    <row r="80" spans="1:13" s="249" customFormat="1" ht="13.5" customHeight="1">
      <c r="A80" s="504">
        <f>'7. Mapa Final'!A90</f>
        <v>9</v>
      </c>
      <c r="B80" s="501" t="str">
        <f>'7. Mapa Final'!B90</f>
        <v>Ofrecer, prometer, entregar, aceptar o solicitar una ventaja indebida para conseguir la recepción de Diseños u obras.</v>
      </c>
      <c r="C80" s="510" t="str">
        <f>'7. Mapa Final'!C90</f>
        <v>Cuando un agente interno o externos, obtiene una ventaja indebida por recibir Estudios y Diseños u Obras, que no cumplan con los requisitos contractuales.</v>
      </c>
      <c r="D80" s="511" t="str">
        <f>'7. Mapa Final'!J90</f>
        <v>Muy Baja - 1</v>
      </c>
      <c r="E80" s="508" t="str">
        <f>'7. Mapa Final'!K90</f>
        <v>Leve - 1</v>
      </c>
      <c r="F80" s="530" t="str">
        <f>'7. Mapa Final'!M90</f>
        <v>Bajo - 1</v>
      </c>
      <c r="G80" s="424"/>
      <c r="H80" s="510"/>
      <c r="I80" s="529" t="s">
        <v>493</v>
      </c>
      <c r="J80" s="529"/>
      <c r="K80" s="528">
        <v>45566</v>
      </c>
      <c r="L80" s="528">
        <v>45657</v>
      </c>
      <c r="M80" s="534"/>
    </row>
    <row r="81" spans="1:13" s="249" customFormat="1" ht="13.5" customHeight="1">
      <c r="A81" s="504"/>
      <c r="B81" s="501"/>
      <c r="C81" s="510"/>
      <c r="D81" s="512"/>
      <c r="E81" s="509"/>
      <c r="F81" s="530"/>
      <c r="G81" s="424"/>
      <c r="H81" s="510"/>
      <c r="I81" s="529"/>
      <c r="J81" s="529"/>
      <c r="K81" s="529"/>
      <c r="L81" s="529"/>
      <c r="M81" s="534"/>
    </row>
    <row r="82" spans="1:13" s="249" customFormat="1" ht="13.5" customHeight="1">
      <c r="A82" s="504"/>
      <c r="B82" s="501"/>
      <c r="C82" s="510"/>
      <c r="D82" s="512"/>
      <c r="E82" s="509"/>
      <c r="F82" s="530"/>
      <c r="G82" s="424"/>
      <c r="H82" s="510"/>
      <c r="I82" s="529"/>
      <c r="J82" s="529"/>
      <c r="K82" s="529"/>
      <c r="L82" s="529"/>
      <c r="M82" s="534"/>
    </row>
    <row r="83" spans="1:13" s="249" customFormat="1" ht="13.5" customHeight="1">
      <c r="A83" s="504"/>
      <c r="B83" s="501"/>
      <c r="C83" s="510"/>
      <c r="D83" s="512"/>
      <c r="E83" s="509"/>
      <c r="F83" s="530"/>
      <c r="G83" s="424"/>
      <c r="H83" s="510"/>
      <c r="I83" s="529"/>
      <c r="J83" s="529"/>
      <c r="K83" s="529"/>
      <c r="L83" s="529"/>
      <c r="M83" s="534"/>
    </row>
    <row r="84" spans="1:13" s="249" customFormat="1" ht="13.5" customHeight="1">
      <c r="A84" s="504"/>
      <c r="B84" s="501"/>
      <c r="C84" s="510"/>
      <c r="D84" s="512"/>
      <c r="E84" s="509"/>
      <c r="F84" s="530"/>
      <c r="G84" s="424"/>
      <c r="H84" s="510"/>
      <c r="I84" s="529"/>
      <c r="J84" s="529"/>
      <c r="K84" s="529"/>
      <c r="L84" s="529"/>
      <c r="M84" s="534"/>
    </row>
    <row r="85" spans="1:13" s="249" customFormat="1" ht="13.5" customHeight="1">
      <c r="A85" s="504"/>
      <c r="B85" s="501"/>
      <c r="C85" s="510"/>
      <c r="D85" s="512"/>
      <c r="E85" s="509"/>
      <c r="F85" s="530"/>
      <c r="G85" s="424"/>
      <c r="H85" s="510"/>
      <c r="I85" s="529"/>
      <c r="J85" s="529"/>
      <c r="K85" s="529"/>
      <c r="L85" s="529"/>
      <c r="M85" s="534"/>
    </row>
    <row r="86" spans="1:13" s="249" customFormat="1" ht="13.5" customHeight="1">
      <c r="A86" s="504"/>
      <c r="B86" s="501"/>
      <c r="C86" s="510"/>
      <c r="D86" s="512"/>
      <c r="E86" s="509"/>
      <c r="F86" s="530"/>
      <c r="G86" s="424"/>
      <c r="H86" s="510"/>
      <c r="I86" s="529"/>
      <c r="J86" s="529"/>
      <c r="K86" s="529"/>
      <c r="L86" s="529"/>
      <c r="M86" s="534"/>
    </row>
    <row r="87" spans="1:13" s="249" customFormat="1" ht="13.5" customHeight="1">
      <c r="A87" s="504"/>
      <c r="B87" s="501"/>
      <c r="C87" s="510"/>
      <c r="D87" s="512"/>
      <c r="E87" s="509"/>
      <c r="F87" s="530"/>
      <c r="G87" s="424"/>
      <c r="H87" s="510"/>
      <c r="I87" s="529"/>
      <c r="J87" s="529"/>
      <c r="K87" s="529"/>
      <c r="L87" s="529"/>
      <c r="M87" s="534"/>
    </row>
    <row r="88" spans="1:13" s="249" customFormat="1" ht="21.75" customHeight="1">
      <c r="A88" s="504"/>
      <c r="B88" s="501"/>
      <c r="C88" s="510"/>
      <c r="D88" s="512"/>
      <c r="E88" s="509"/>
      <c r="F88" s="530"/>
      <c r="G88" s="424"/>
      <c r="H88" s="510"/>
      <c r="I88" s="529"/>
      <c r="J88" s="529"/>
      <c r="K88" s="529"/>
      <c r="L88" s="529"/>
      <c r="M88" s="534"/>
    </row>
    <row r="89" spans="1:13" s="249" customFormat="1" ht="21.75" customHeight="1">
      <c r="A89" s="504"/>
      <c r="B89" s="501"/>
      <c r="C89" s="510"/>
      <c r="D89" s="512"/>
      <c r="E89" s="509"/>
      <c r="F89" s="530"/>
      <c r="G89" s="424"/>
      <c r="H89" s="510"/>
      <c r="I89" s="529"/>
      <c r="J89" s="529"/>
      <c r="K89" s="529"/>
      <c r="L89" s="529"/>
      <c r="M89" s="534"/>
    </row>
  </sheetData>
  <mergeCells count="121">
    <mergeCell ref="J70:J79"/>
    <mergeCell ref="K70:K79"/>
    <mergeCell ref="L70:L79"/>
    <mergeCell ref="M70:M79"/>
    <mergeCell ref="A80:A89"/>
    <mergeCell ref="B80:B89"/>
    <mergeCell ref="C80:C89"/>
    <mergeCell ref="D80:D89"/>
    <mergeCell ref="E80:E89"/>
    <mergeCell ref="F80:F89"/>
    <mergeCell ref="M80:M89"/>
    <mergeCell ref="G80:G89"/>
    <mergeCell ref="H80:H89"/>
    <mergeCell ref="I80:I89"/>
    <mergeCell ref="J80:J89"/>
    <mergeCell ref="K80:K89"/>
    <mergeCell ref="L80:L89"/>
    <mergeCell ref="A70:A79"/>
    <mergeCell ref="B70:B79"/>
    <mergeCell ref="C70:C79"/>
    <mergeCell ref="D70:D79"/>
    <mergeCell ref="E70:E79"/>
    <mergeCell ref="F70:F79"/>
    <mergeCell ref="G70:G79"/>
    <mergeCell ref="H70:H79"/>
    <mergeCell ref="I70:I79"/>
    <mergeCell ref="J50:J59"/>
    <mergeCell ref="K50:K59"/>
    <mergeCell ref="L50:L59"/>
    <mergeCell ref="M50:M59"/>
    <mergeCell ref="A60:A69"/>
    <mergeCell ref="B60:B69"/>
    <mergeCell ref="C60:C69"/>
    <mergeCell ref="D60:D69"/>
    <mergeCell ref="E60:E69"/>
    <mergeCell ref="F60:F69"/>
    <mergeCell ref="M60:M69"/>
    <mergeCell ref="G60:G69"/>
    <mergeCell ref="H60:H69"/>
    <mergeCell ref="I60:I69"/>
    <mergeCell ref="J60:J69"/>
    <mergeCell ref="K60:K69"/>
    <mergeCell ref="L60:L69"/>
    <mergeCell ref="A50:A59"/>
    <mergeCell ref="B50:B59"/>
    <mergeCell ref="C50:C59"/>
    <mergeCell ref="D50:D59"/>
    <mergeCell ref="E50:E59"/>
    <mergeCell ref="F50:F59"/>
    <mergeCell ref="G50:G59"/>
    <mergeCell ref="H50:H59"/>
    <mergeCell ref="I50:I59"/>
    <mergeCell ref="L30:L39"/>
    <mergeCell ref="M30:M39"/>
    <mergeCell ref="A40:A49"/>
    <mergeCell ref="B40:B49"/>
    <mergeCell ref="C40:C49"/>
    <mergeCell ref="D40:D49"/>
    <mergeCell ref="E40:E49"/>
    <mergeCell ref="F40:F49"/>
    <mergeCell ref="M40:M49"/>
    <mergeCell ref="G40:G49"/>
    <mergeCell ref="H40:H49"/>
    <mergeCell ref="I40:I49"/>
    <mergeCell ref="J40:J49"/>
    <mergeCell ref="K40:K49"/>
    <mergeCell ref="L40:L49"/>
    <mergeCell ref="M20:M29"/>
    <mergeCell ref="A30:A39"/>
    <mergeCell ref="B30:B39"/>
    <mergeCell ref="C30:C39"/>
    <mergeCell ref="D30:D39"/>
    <mergeCell ref="E30:E39"/>
    <mergeCell ref="F30:F39"/>
    <mergeCell ref="G30:G39"/>
    <mergeCell ref="H30:H39"/>
    <mergeCell ref="I30:I39"/>
    <mergeCell ref="G20:G29"/>
    <mergeCell ref="H20:H29"/>
    <mergeCell ref="I20:I29"/>
    <mergeCell ref="J20:J29"/>
    <mergeCell ref="K20:K29"/>
    <mergeCell ref="L20:L29"/>
    <mergeCell ref="A20:A29"/>
    <mergeCell ref="B20:B29"/>
    <mergeCell ref="C20:C29"/>
    <mergeCell ref="D20:D29"/>
    <mergeCell ref="E20:E29"/>
    <mergeCell ref="F20:F29"/>
    <mergeCell ref="J30:J39"/>
    <mergeCell ref="K30:K39"/>
    <mergeCell ref="A7:C7"/>
    <mergeCell ref="D7:F7"/>
    <mergeCell ref="G7:G8"/>
    <mergeCell ref="H7:H8"/>
    <mergeCell ref="I7:J7"/>
    <mergeCell ref="K7:L7"/>
    <mergeCell ref="M7:M8"/>
    <mergeCell ref="H10:H19"/>
    <mergeCell ref="I10:I19"/>
    <mergeCell ref="J10:J19"/>
    <mergeCell ref="K10:K19"/>
    <mergeCell ref="L10:L19"/>
    <mergeCell ref="M10:M19"/>
    <mergeCell ref="A9:G9"/>
    <mergeCell ref="A10:A19"/>
    <mergeCell ref="B10:B19"/>
    <mergeCell ref="C10:C19"/>
    <mergeCell ref="D10:D19"/>
    <mergeCell ref="E10:E19"/>
    <mergeCell ref="F10:F19"/>
    <mergeCell ref="G10:G19"/>
    <mergeCell ref="A1:C3"/>
    <mergeCell ref="D1:J2"/>
    <mergeCell ref="K1:M3"/>
    <mergeCell ref="A4:B4"/>
    <mergeCell ref="C4:M4"/>
    <mergeCell ref="A5:B5"/>
    <mergeCell ref="C5:M5"/>
    <mergeCell ref="A6:B6"/>
    <mergeCell ref="C6:M6"/>
  </mergeCells>
  <conditionalFormatting sqref="A7:B7">
    <cfRule type="containsText" dxfId="73" priority="284" operator="containsText" text="4- Bajo">
      <formula>NOT(ISERROR(SEARCH("4- Bajo",A7)))</formula>
    </cfRule>
    <cfRule type="containsText" dxfId="72" priority="285" operator="containsText" text="1- Bajo">
      <formula>NOT(ISERROR(SEARCH("1- Bajo",A7)))</formula>
    </cfRule>
    <cfRule type="containsText" dxfId="71" priority="280" operator="containsText" text="3- Moderado">
      <formula>NOT(ISERROR(SEARCH("3- Moderado",A7)))</formula>
    </cfRule>
    <cfRule type="containsText" dxfId="70" priority="281" operator="containsText" text="6- Moderado">
      <formula>NOT(ISERROR(SEARCH("6- Moderado",A7)))</formula>
    </cfRule>
    <cfRule type="containsText" dxfId="69" priority="282" operator="containsText" text="4- Moderado">
      <formula>NOT(ISERROR(SEARCH("4- Moderado",A7)))</formula>
    </cfRule>
    <cfRule type="containsText" dxfId="68" priority="283" operator="containsText" text="3- Bajo">
      <formula>NOT(ISERROR(SEARCH("3- Bajo",A7)))</formula>
    </cfRule>
  </conditionalFormatting>
  <conditionalFormatting sqref="A10:B10 D10:E10">
    <cfRule type="containsText" dxfId="67" priority="272" operator="containsText" text="1- Bajo">
      <formula>NOT(ISERROR(SEARCH("1- Bajo",A10)))</formula>
    </cfRule>
    <cfRule type="containsText" dxfId="66" priority="271" operator="containsText" text="4- Bajo">
      <formula>NOT(ISERROR(SEARCH("4- Bajo",A10)))</formula>
    </cfRule>
    <cfRule type="containsText" dxfId="65" priority="270" operator="containsText" text="3- Bajo">
      <formula>NOT(ISERROR(SEARCH("3- Bajo",A10)))</formula>
    </cfRule>
  </conditionalFormatting>
  <conditionalFormatting sqref="A20:B20 D20:E20">
    <cfRule type="containsText" dxfId="64" priority="250" operator="containsText" text="4- Bajo">
      <formula>NOT(ISERROR(SEARCH("4- Bajo",A20)))</formula>
    </cfRule>
    <cfRule type="containsText" dxfId="63" priority="249" operator="containsText" text="3- Bajo">
      <formula>NOT(ISERROR(SEARCH("3- Bajo",A20)))</formula>
    </cfRule>
    <cfRule type="containsText" dxfId="62" priority="251" operator="containsText" text="1- Bajo">
      <formula>NOT(ISERROR(SEARCH("1- Bajo",A20)))</formula>
    </cfRule>
  </conditionalFormatting>
  <conditionalFormatting sqref="A30:B30 D30:E30">
    <cfRule type="containsText" dxfId="61" priority="228" operator="containsText" text="3- Bajo">
      <formula>NOT(ISERROR(SEARCH("3- Bajo",A30)))</formula>
    </cfRule>
    <cfRule type="containsText" dxfId="60" priority="229" operator="containsText" text="4- Bajo">
      <formula>NOT(ISERROR(SEARCH("4- Bajo",A30)))</formula>
    </cfRule>
    <cfRule type="containsText" dxfId="59" priority="230" operator="containsText" text="1- Bajo">
      <formula>NOT(ISERROR(SEARCH("1- Bajo",A30)))</formula>
    </cfRule>
  </conditionalFormatting>
  <conditionalFormatting sqref="A40:B40 D40:E40">
    <cfRule type="containsText" dxfId="58" priority="209" operator="containsText" text="1- Bajo">
      <formula>NOT(ISERROR(SEARCH("1- Bajo",A40)))</formula>
    </cfRule>
    <cfRule type="containsText" dxfId="57" priority="208" operator="containsText" text="4- Bajo">
      <formula>NOT(ISERROR(SEARCH("4- Bajo",A40)))</formula>
    </cfRule>
    <cfRule type="containsText" dxfId="56" priority="207" operator="containsText" text="3- Bajo">
      <formula>NOT(ISERROR(SEARCH("3- Bajo",A40)))</formula>
    </cfRule>
  </conditionalFormatting>
  <conditionalFormatting sqref="A50:B50 D50:E50">
    <cfRule type="containsText" dxfId="55" priority="188" operator="containsText" text="1- Bajo">
      <formula>NOT(ISERROR(SEARCH("1- Bajo",A50)))</formula>
    </cfRule>
    <cfRule type="containsText" dxfId="54" priority="187" operator="containsText" text="4- Bajo">
      <formula>NOT(ISERROR(SEARCH("4- Bajo",A50)))</formula>
    </cfRule>
    <cfRule type="containsText" dxfId="53" priority="186" operator="containsText" text="3- Bajo">
      <formula>NOT(ISERROR(SEARCH("3- Bajo",A50)))</formula>
    </cfRule>
  </conditionalFormatting>
  <conditionalFormatting sqref="A60:B60 D60:E60">
    <cfRule type="containsText" dxfId="52" priority="165" operator="containsText" text="3- Bajo">
      <formula>NOT(ISERROR(SEARCH("3- Bajo",A60)))</formula>
    </cfRule>
    <cfRule type="containsText" dxfId="51" priority="167" operator="containsText" text="1- Bajo">
      <formula>NOT(ISERROR(SEARCH("1- Bajo",A60)))</formula>
    </cfRule>
    <cfRule type="containsText" dxfId="50" priority="166" operator="containsText" text="4- Bajo">
      <formula>NOT(ISERROR(SEARCH("4- Bajo",A60)))</formula>
    </cfRule>
  </conditionalFormatting>
  <conditionalFormatting sqref="A70:B70 D70:E70">
    <cfRule type="containsText" dxfId="49" priority="144" operator="containsText" text="3- Bajo">
      <formula>NOT(ISERROR(SEARCH("3- Bajo",A70)))</formula>
    </cfRule>
    <cfRule type="containsText" dxfId="48" priority="145" operator="containsText" text="4- Bajo">
      <formula>NOT(ISERROR(SEARCH("4- Bajo",A70)))</formula>
    </cfRule>
    <cfRule type="containsText" dxfId="47" priority="146" operator="containsText" text="1- Bajo">
      <formula>NOT(ISERROR(SEARCH("1- Bajo",A70)))</formula>
    </cfRule>
  </conditionalFormatting>
  <conditionalFormatting sqref="A80:B80 D80:E80">
    <cfRule type="containsText" dxfId="46" priority="124" operator="containsText" text="4- Bajo">
      <formula>NOT(ISERROR(SEARCH("4- Bajo",A80)))</formula>
    </cfRule>
    <cfRule type="containsText" dxfId="45" priority="123" operator="containsText" text="3- Bajo">
      <formula>NOT(ISERROR(SEARCH("3- Bajo",A80)))</formula>
    </cfRule>
    <cfRule type="containsText" dxfId="44" priority="125" operator="containsText" text="1- Bajo">
      <formula>NOT(ISERROR(SEARCH("1- Bajo",A80)))</formula>
    </cfRule>
  </conditionalFormatting>
  <conditionalFormatting sqref="C8:F8">
    <cfRule type="containsText" dxfId="43" priority="279" operator="containsText" text="1- Bajo">
      <formula>NOT(ISERROR(SEARCH("1- Bajo",C8)))</formula>
    </cfRule>
    <cfRule type="containsText" dxfId="42" priority="275" operator="containsText" text="6- Moderado">
      <formula>NOT(ISERROR(SEARCH("6- Moderado",C8)))</formula>
    </cfRule>
    <cfRule type="containsText" dxfId="41" priority="278" operator="containsText" text="4- Bajo">
      <formula>NOT(ISERROR(SEARCH("4- Bajo",C8)))</formula>
    </cfRule>
    <cfRule type="containsText" dxfId="40" priority="277" operator="containsText" text="3- Bajo">
      <formula>NOT(ISERROR(SEARCH("3- Bajo",C8)))</formula>
    </cfRule>
    <cfRule type="containsText" dxfId="39" priority="276" operator="containsText" text="4- Moderado">
      <formula>NOT(ISERROR(SEARCH("4- Moderado",C8)))</formula>
    </cfRule>
    <cfRule type="containsText" dxfId="38" priority="274" operator="containsText" text="3- Moderado">
      <formula>NOT(ISERROR(SEARCH("3- Moderado",C8)))</formula>
    </cfRule>
  </conditionalFormatting>
  <conditionalFormatting sqref="D10:D89">
    <cfRule type="containsText" dxfId="37" priority="111" operator="containsText" text="Alta">
      <formula>NOT(ISERROR(SEARCH("Alta",D10)))</formula>
    </cfRule>
    <cfRule type="containsText" dxfId="36" priority="115" operator="containsText" text="Media">
      <formula>NOT(ISERROR(SEARCH("Media",D10)))</formula>
    </cfRule>
    <cfRule type="containsText" dxfId="35" priority="113" operator="containsText" text="Muy Baja">
      <formula>NOT(ISERROR(SEARCH("Muy Baja",D10)))</formula>
    </cfRule>
    <cfRule type="containsText" dxfId="34" priority="112" operator="containsText" text="Baja">
      <formula>NOT(ISERROR(SEARCH("Baja",D10)))</formula>
    </cfRule>
    <cfRule type="containsText" dxfId="33" priority="110" operator="containsText" text="Muy Alta">
      <formula>NOT(ISERROR(SEARCH("Muy Alta",D10)))</formula>
    </cfRule>
  </conditionalFormatting>
  <conditionalFormatting sqref="D10:E10 A10:B10">
    <cfRule type="containsText" dxfId="32" priority="267" operator="containsText" text="3- Moderado">
      <formula>NOT(ISERROR(SEARCH("3- Moderado",A10)))</formula>
    </cfRule>
    <cfRule type="containsText" dxfId="31" priority="268" operator="containsText" text="6- Moderado">
      <formula>NOT(ISERROR(SEARCH("6- Moderado",A10)))</formula>
    </cfRule>
    <cfRule type="containsText" dxfId="30" priority="269" operator="containsText" text="4- Moderado">
      <formula>NOT(ISERROR(SEARCH("4- Moderado",A10)))</formula>
    </cfRule>
  </conditionalFormatting>
  <conditionalFormatting sqref="D20:E20 A20:B20">
    <cfRule type="containsText" dxfId="29" priority="246" operator="containsText" text="3- Moderado">
      <formula>NOT(ISERROR(SEARCH("3- Moderado",A20)))</formula>
    </cfRule>
    <cfRule type="containsText" dxfId="28" priority="247" operator="containsText" text="6- Moderado">
      <formula>NOT(ISERROR(SEARCH("6- Moderado",A20)))</formula>
    </cfRule>
    <cfRule type="containsText" dxfId="27" priority="248" operator="containsText" text="4- Moderado">
      <formula>NOT(ISERROR(SEARCH("4- Moderado",A20)))</formula>
    </cfRule>
  </conditionalFormatting>
  <conditionalFormatting sqref="D30:E30 A30:B30">
    <cfRule type="containsText" dxfId="26" priority="227" operator="containsText" text="4- Moderado">
      <formula>NOT(ISERROR(SEARCH("4- Moderado",A30)))</formula>
    </cfRule>
    <cfRule type="containsText" dxfId="25" priority="225" operator="containsText" text="3- Moderado">
      <formula>NOT(ISERROR(SEARCH("3- Moderado",A30)))</formula>
    </cfRule>
    <cfRule type="containsText" dxfId="24" priority="226" operator="containsText" text="6- Moderado">
      <formula>NOT(ISERROR(SEARCH("6- Moderado",A30)))</formula>
    </cfRule>
  </conditionalFormatting>
  <conditionalFormatting sqref="D40:E40 A40:B40">
    <cfRule type="containsText" dxfId="23" priority="205" operator="containsText" text="6- Moderado">
      <formula>NOT(ISERROR(SEARCH("6- Moderado",A40)))</formula>
    </cfRule>
    <cfRule type="containsText" dxfId="22" priority="206" operator="containsText" text="4- Moderado">
      <formula>NOT(ISERROR(SEARCH("4- Moderado",A40)))</formula>
    </cfRule>
    <cfRule type="containsText" dxfId="21" priority="204" operator="containsText" text="3- Moderado">
      <formula>NOT(ISERROR(SEARCH("3- Moderado",A40)))</formula>
    </cfRule>
  </conditionalFormatting>
  <conditionalFormatting sqref="D50:E50 A50:B50">
    <cfRule type="containsText" dxfId="20" priority="185" operator="containsText" text="4- Moderado">
      <formula>NOT(ISERROR(SEARCH("4- Moderado",A50)))</formula>
    </cfRule>
    <cfRule type="containsText" dxfId="19" priority="184" operator="containsText" text="6- Moderado">
      <formula>NOT(ISERROR(SEARCH("6- Moderado",A50)))</formula>
    </cfRule>
    <cfRule type="containsText" dxfId="18" priority="183" operator="containsText" text="3- Moderado">
      <formula>NOT(ISERROR(SEARCH("3- Moderado",A50)))</formula>
    </cfRule>
  </conditionalFormatting>
  <conditionalFormatting sqref="D60:E60 A60:B60">
    <cfRule type="containsText" dxfId="17" priority="164" operator="containsText" text="4- Moderado">
      <formula>NOT(ISERROR(SEARCH("4- Moderado",A60)))</formula>
    </cfRule>
    <cfRule type="containsText" dxfId="16" priority="163" operator="containsText" text="6- Moderado">
      <formula>NOT(ISERROR(SEARCH("6- Moderado",A60)))</formula>
    </cfRule>
    <cfRule type="containsText" dxfId="15" priority="162" operator="containsText" text="3- Moderado">
      <formula>NOT(ISERROR(SEARCH("3- Moderado",A60)))</formula>
    </cfRule>
  </conditionalFormatting>
  <conditionalFormatting sqref="D70:E70 A70:B70">
    <cfRule type="containsText" dxfId="14" priority="143" operator="containsText" text="4- Moderado">
      <formula>NOT(ISERROR(SEARCH("4- Moderado",A70)))</formula>
    </cfRule>
    <cfRule type="containsText" dxfId="13" priority="142" operator="containsText" text="6- Moderado">
      <formula>NOT(ISERROR(SEARCH("6- Moderado",A70)))</formula>
    </cfRule>
    <cfRule type="containsText" dxfId="12" priority="141" operator="containsText" text="3- Moderado">
      <formula>NOT(ISERROR(SEARCH("3- Moderado",A70)))</formula>
    </cfRule>
  </conditionalFormatting>
  <conditionalFormatting sqref="D80:E80 A80:B80">
    <cfRule type="containsText" dxfId="11" priority="122" operator="containsText" text="4- Moderado">
      <formula>NOT(ISERROR(SEARCH("4- Moderado",A80)))</formula>
    </cfRule>
    <cfRule type="containsText" dxfId="10" priority="121" operator="containsText" text="6- Moderado">
      <formula>NOT(ISERROR(SEARCH("6- Moderado",A80)))</formula>
    </cfRule>
    <cfRule type="containsText" dxfId="9" priority="120" operator="containsText" text="3- Moderado">
      <formula>NOT(ISERROR(SEARCH("3- Moderado",A80)))</formula>
    </cfRule>
  </conditionalFormatting>
  <conditionalFormatting sqref="E10:E89">
    <cfRule type="containsText" dxfId="8" priority="109" operator="containsText" text="Leve">
      <formula>NOT(ISERROR(SEARCH("Leve",E10)))</formula>
    </cfRule>
    <cfRule type="containsText" dxfId="7" priority="108" operator="containsText" text="Menor">
      <formula>NOT(ISERROR(SEARCH("Menor",E10)))</formula>
    </cfRule>
    <cfRule type="containsText" dxfId="6" priority="107" operator="containsText" text="Mayor">
      <formula>NOT(ISERROR(SEARCH("Mayor",E10)))</formula>
    </cfRule>
    <cfRule type="containsText" dxfId="5" priority="106" operator="containsText" text="Catastrófico">
      <formula>NOT(ISERROR(SEARCH("Catastrófico",E10)))</formula>
    </cfRule>
  </conditionalFormatting>
  <conditionalFormatting sqref="E10:F89">
    <cfRule type="containsText" dxfId="4" priority="114" operator="containsText" text="Moderado">
      <formula>NOT(ISERROR(SEARCH("Moderado",E10)))</formula>
    </cfRule>
  </conditionalFormatting>
  <conditionalFormatting sqref="F10:F19">
    <cfRule type="colorScale" priority="273">
      <colorScale>
        <cfvo type="min"/>
        <cfvo type="max"/>
        <color rgb="FFFF7128"/>
        <color rgb="FFFFEF9C"/>
      </colorScale>
    </cfRule>
  </conditionalFormatting>
  <conditionalFormatting sqref="F10:F89">
    <cfRule type="containsText" dxfId="3" priority="119" operator="containsText" text="Extremo">
      <formula>NOT(ISERROR(SEARCH("Extremo",F10)))</formula>
    </cfRule>
    <cfRule type="containsText" dxfId="2" priority="118" operator="containsText" text="Alto">
      <formula>NOT(ISERROR(SEARCH("Alto",F10)))</formula>
    </cfRule>
    <cfRule type="containsText" dxfId="1" priority="117" operator="containsText" text="Moderado">
      <formula>NOT(ISERROR(SEARCH("Moderado",F10)))</formula>
    </cfRule>
    <cfRule type="containsText" dxfId="0" priority="116" operator="containsText" text="Bajo">
      <formula>NOT(ISERROR(SEARCH("Bajo",F10)))</formula>
    </cfRule>
  </conditionalFormatting>
  <conditionalFormatting sqref="F20:F29">
    <cfRule type="colorScale" priority="252">
      <colorScale>
        <cfvo type="min"/>
        <cfvo type="max"/>
        <color rgb="FFFF7128"/>
        <color rgb="FFFFEF9C"/>
      </colorScale>
    </cfRule>
  </conditionalFormatting>
  <conditionalFormatting sqref="F30:F39">
    <cfRule type="colorScale" priority="231">
      <colorScale>
        <cfvo type="min"/>
        <cfvo type="max"/>
        <color rgb="FFFF7128"/>
        <color rgb="FFFFEF9C"/>
      </colorScale>
    </cfRule>
  </conditionalFormatting>
  <conditionalFormatting sqref="F40:F49">
    <cfRule type="colorScale" priority="210">
      <colorScale>
        <cfvo type="min"/>
        <cfvo type="max"/>
        <color rgb="FFFF7128"/>
        <color rgb="FFFFEF9C"/>
      </colorScale>
    </cfRule>
  </conditionalFormatting>
  <conditionalFormatting sqref="F50:F59">
    <cfRule type="colorScale" priority="189">
      <colorScale>
        <cfvo type="min"/>
        <cfvo type="max"/>
        <color rgb="FFFF7128"/>
        <color rgb="FFFFEF9C"/>
      </colorScale>
    </cfRule>
  </conditionalFormatting>
  <conditionalFormatting sqref="F60:F69">
    <cfRule type="colorScale" priority="168">
      <colorScale>
        <cfvo type="min"/>
        <cfvo type="max"/>
        <color rgb="FFFF7128"/>
        <color rgb="FFFFEF9C"/>
      </colorScale>
    </cfRule>
  </conditionalFormatting>
  <conditionalFormatting sqref="F70:F79">
    <cfRule type="colorScale" priority="147">
      <colorScale>
        <cfvo type="min"/>
        <cfvo type="max"/>
        <color rgb="FFFF7128"/>
        <color rgb="FFFFEF9C"/>
      </colorScale>
    </cfRule>
  </conditionalFormatting>
  <conditionalFormatting sqref="F80:F89">
    <cfRule type="colorScale" priority="126">
      <colorScale>
        <cfvo type="min"/>
        <cfvo type="max"/>
        <color rgb="FFFF7128"/>
        <color rgb="FFFFEF9C"/>
      </colorScale>
    </cfRule>
  </conditionalFormatting>
  <dataValidations count="4">
    <dataValidation allowBlank="1" showInputMessage="1" showErrorMessage="1" prompt="Registrar qué factor  que ocasina el riesgo: un facot identtficado el contexto._x000a_O  personas, recursos, estilo de direccion , factores externos, , codiciones ambientales" sqref="C8"/>
    <dataValidation allowBlank="1" showInputMessage="1" showErrorMessage="1" prompt="Describir las actividades que se van a desarrollar para el proyecto" sqref="H7"/>
    <dataValidation allowBlank="1" showInputMessage="1" showErrorMessage="1" prompt="Seleccionar si el responsable es el responsable de las acciones es el nivel central" sqref="I7:I8"/>
    <dataValidation allowBlank="1" showInputMessage="1" showErrorMessage="1" prompt="seleccionar si el responsable de ejecutar las acciones es el nivel central" sqref="J8"/>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 Matriz de Calor '!$S$7:$S$10</xm:f>
          </x14:formula1>
          <xm:sqref>G9:G89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zoomScale="90" zoomScaleNormal="90" workbookViewId="0">
      <selection activeCell="L6" sqref="L6"/>
    </sheetView>
  </sheetViews>
  <sheetFormatPr baseColWidth="10" defaultColWidth="11.42578125" defaultRowHeight="15"/>
  <sheetData>
    <row r="1" spans="2:10" ht="9" customHeight="1"/>
    <row r="2" spans="2:10" ht="27" customHeight="1">
      <c r="B2" s="277" t="s">
        <v>21</v>
      </c>
      <c r="C2" s="277"/>
      <c r="D2" s="277"/>
      <c r="E2" s="277"/>
      <c r="F2" s="277"/>
      <c r="G2" s="277"/>
      <c r="H2" s="277"/>
      <c r="I2" s="277"/>
      <c r="J2" s="277"/>
    </row>
    <row r="3" spans="2:10" ht="5.25" customHeight="1" thickBot="1"/>
    <row r="4" spans="2:10" ht="15" customHeight="1">
      <c r="B4" s="278" t="s">
        <v>22</v>
      </c>
      <c r="C4" s="279"/>
      <c r="D4" s="279"/>
      <c r="E4" s="279"/>
      <c r="F4" s="279"/>
      <c r="G4" s="279"/>
      <c r="H4" s="279"/>
      <c r="I4" s="279"/>
      <c r="J4" s="280"/>
    </row>
    <row r="5" spans="2:10">
      <c r="B5" s="281"/>
      <c r="C5" s="282"/>
      <c r="D5" s="282"/>
      <c r="E5" s="282"/>
      <c r="F5" s="282"/>
      <c r="G5" s="282"/>
      <c r="H5" s="282"/>
      <c r="I5" s="282"/>
      <c r="J5" s="283"/>
    </row>
    <row r="6" spans="2:10">
      <c r="B6" s="281"/>
      <c r="C6" s="282"/>
      <c r="D6" s="282"/>
      <c r="E6" s="282"/>
      <c r="F6" s="282"/>
      <c r="G6" s="282"/>
      <c r="H6" s="282"/>
      <c r="I6" s="282"/>
      <c r="J6" s="283"/>
    </row>
    <row r="7" spans="2:10" ht="15.75" thickBot="1">
      <c r="B7" s="284"/>
      <c r="C7" s="285"/>
      <c r="D7" s="285"/>
      <c r="E7" s="285"/>
      <c r="F7" s="285"/>
      <c r="G7" s="285"/>
      <c r="H7" s="285"/>
      <c r="I7" s="285"/>
      <c r="J7" s="286"/>
    </row>
    <row r="8" spans="2:10" ht="6.75" customHeight="1" thickBot="1"/>
    <row r="9" spans="2:10" ht="15" customHeight="1">
      <c r="B9" s="278" t="s">
        <v>23</v>
      </c>
      <c r="C9" s="279"/>
      <c r="D9" s="279"/>
      <c r="E9" s="279"/>
      <c r="F9" s="279"/>
      <c r="G9" s="279"/>
      <c r="H9" s="279"/>
      <c r="I9" s="279"/>
      <c r="J9" s="280"/>
    </row>
    <row r="10" spans="2:10">
      <c r="B10" s="281"/>
      <c r="C10" s="282"/>
      <c r="D10" s="282"/>
      <c r="E10" s="282"/>
      <c r="F10" s="282"/>
      <c r="G10" s="282"/>
      <c r="H10" s="282"/>
      <c r="I10" s="282"/>
      <c r="J10" s="283"/>
    </row>
    <row r="11" spans="2:10">
      <c r="B11" s="281"/>
      <c r="C11" s="282"/>
      <c r="D11" s="282"/>
      <c r="E11" s="282"/>
      <c r="F11" s="282"/>
      <c r="G11" s="282"/>
      <c r="H11" s="282"/>
      <c r="I11" s="282"/>
      <c r="J11" s="283"/>
    </row>
    <row r="12" spans="2:10">
      <c r="B12" s="281"/>
      <c r="C12" s="282"/>
      <c r="D12" s="282"/>
      <c r="E12" s="282"/>
      <c r="F12" s="282"/>
      <c r="G12" s="282"/>
      <c r="H12" s="282"/>
      <c r="I12" s="282"/>
      <c r="J12" s="283"/>
    </row>
    <row r="13" spans="2:10">
      <c r="B13" s="281"/>
      <c r="C13" s="282"/>
      <c r="D13" s="282"/>
      <c r="E13" s="282"/>
      <c r="F13" s="282"/>
      <c r="G13" s="282"/>
      <c r="H13" s="282"/>
      <c r="I13" s="282"/>
      <c r="J13" s="283"/>
    </row>
    <row r="14" spans="2:10">
      <c r="B14" s="281"/>
      <c r="C14" s="282"/>
      <c r="D14" s="282"/>
      <c r="E14" s="282"/>
      <c r="F14" s="282"/>
      <c r="G14" s="282"/>
      <c r="H14" s="282"/>
      <c r="I14" s="282"/>
      <c r="J14" s="283"/>
    </row>
    <row r="15" spans="2:10" ht="7.5" customHeight="1" thickBot="1">
      <c r="B15" s="284"/>
      <c r="C15" s="285"/>
      <c r="D15" s="285"/>
      <c r="E15" s="285"/>
      <c r="F15" s="285"/>
      <c r="G15" s="285"/>
      <c r="H15" s="285"/>
      <c r="I15" s="285"/>
      <c r="J15" s="286"/>
    </row>
    <row r="16" spans="2:10" ht="15" customHeight="1" thickBot="1"/>
    <row r="17" spans="2:10">
      <c r="B17" s="278" t="s">
        <v>24</v>
      </c>
      <c r="C17" s="279"/>
      <c r="D17" s="279"/>
      <c r="E17" s="279"/>
      <c r="F17" s="279"/>
      <c r="G17" s="279"/>
      <c r="H17" s="279"/>
      <c r="I17" s="279"/>
      <c r="J17" s="280"/>
    </row>
    <row r="18" spans="2:10">
      <c r="B18" s="281"/>
      <c r="C18" s="282"/>
      <c r="D18" s="282"/>
      <c r="E18" s="282"/>
      <c r="F18" s="282"/>
      <c r="G18" s="282"/>
      <c r="H18" s="282"/>
      <c r="I18" s="282"/>
      <c r="J18" s="283"/>
    </row>
    <row r="19" spans="2:10">
      <c r="B19" s="281"/>
      <c r="C19" s="282"/>
      <c r="D19" s="282"/>
      <c r="E19" s="282"/>
      <c r="F19" s="282"/>
      <c r="G19" s="282"/>
      <c r="H19" s="282"/>
      <c r="I19" s="282"/>
      <c r="J19" s="283"/>
    </row>
    <row r="20" spans="2:10" ht="6" customHeight="1" thickBot="1">
      <c r="B20" s="284"/>
      <c r="C20" s="285"/>
      <c r="D20" s="285"/>
      <c r="E20" s="285"/>
      <c r="F20" s="285"/>
      <c r="G20" s="285"/>
      <c r="H20" s="285"/>
      <c r="I20" s="285"/>
      <c r="J20" s="286"/>
    </row>
    <row r="21" spans="2:10" ht="15" customHeight="1" thickBot="1"/>
    <row r="22" spans="2:10">
      <c r="B22" s="278" t="s">
        <v>25</v>
      </c>
      <c r="C22" s="279"/>
      <c r="D22" s="279"/>
      <c r="E22" s="279"/>
      <c r="F22" s="279"/>
      <c r="G22" s="279"/>
      <c r="H22" s="279"/>
      <c r="I22" s="279"/>
      <c r="J22" s="280"/>
    </row>
    <row r="23" spans="2:10">
      <c r="B23" s="281"/>
      <c r="C23" s="282"/>
      <c r="D23" s="282"/>
      <c r="E23" s="282"/>
      <c r="F23" s="282"/>
      <c r="G23" s="282"/>
      <c r="H23" s="282"/>
      <c r="I23" s="282"/>
      <c r="J23" s="283"/>
    </row>
    <row r="24" spans="2:10">
      <c r="B24" s="281"/>
      <c r="C24" s="282"/>
      <c r="D24" s="282"/>
      <c r="E24" s="282"/>
      <c r="F24" s="282"/>
      <c r="G24" s="282"/>
      <c r="H24" s="282"/>
      <c r="I24" s="282"/>
      <c r="J24" s="283"/>
    </row>
    <row r="25" spans="2:10">
      <c r="B25" s="281"/>
      <c r="C25" s="282"/>
      <c r="D25" s="282"/>
      <c r="E25" s="282"/>
      <c r="F25" s="282"/>
      <c r="G25" s="282"/>
      <c r="H25" s="282"/>
      <c r="I25" s="282"/>
      <c r="J25" s="283"/>
    </row>
    <row r="26" spans="2:10">
      <c r="B26" s="281"/>
      <c r="C26" s="282"/>
      <c r="D26" s="282"/>
      <c r="E26" s="282"/>
      <c r="F26" s="282"/>
      <c r="G26" s="282"/>
      <c r="H26" s="282"/>
      <c r="I26" s="282"/>
      <c r="J26" s="283"/>
    </row>
    <row r="27" spans="2:10">
      <c r="B27" s="281"/>
      <c r="C27" s="282"/>
      <c r="D27" s="282"/>
      <c r="E27" s="282"/>
      <c r="F27" s="282"/>
      <c r="G27" s="282"/>
      <c r="H27" s="282"/>
      <c r="I27" s="282"/>
      <c r="J27" s="283"/>
    </row>
    <row r="28" spans="2:10">
      <c r="B28" s="281"/>
      <c r="C28" s="282"/>
      <c r="D28" s="282"/>
      <c r="E28" s="282"/>
      <c r="F28" s="282"/>
      <c r="G28" s="282"/>
      <c r="H28" s="282"/>
      <c r="I28" s="282"/>
      <c r="J28" s="283"/>
    </row>
    <row r="29" spans="2:10">
      <c r="B29" s="281"/>
      <c r="C29" s="282"/>
      <c r="D29" s="282"/>
      <c r="E29" s="282"/>
      <c r="F29" s="282"/>
      <c r="G29" s="282"/>
      <c r="H29" s="282"/>
      <c r="I29" s="282"/>
      <c r="J29" s="283"/>
    </row>
    <row r="30" spans="2:10" ht="15.75" thickBot="1">
      <c r="B30" s="284"/>
      <c r="C30" s="285"/>
      <c r="D30" s="285"/>
      <c r="E30" s="285"/>
      <c r="F30" s="285"/>
      <c r="G30" s="285"/>
      <c r="H30" s="285"/>
      <c r="I30" s="285"/>
      <c r="J30" s="286"/>
    </row>
  </sheetData>
  <mergeCells count="5">
    <mergeCell ref="B2:J2"/>
    <mergeCell ref="B4:J7"/>
    <mergeCell ref="B9:J15"/>
    <mergeCell ref="B17:J20"/>
    <mergeCell ref="B22:J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J81"/>
  <sheetViews>
    <sheetView showGridLines="0" view="pageBreakPreview" zoomScale="70" zoomScaleNormal="96" zoomScaleSheetLayoutView="70" workbookViewId="0">
      <selection activeCell="J10" sqref="J10"/>
    </sheetView>
  </sheetViews>
  <sheetFormatPr baseColWidth="10" defaultColWidth="10.42578125" defaultRowHeight="14.25"/>
  <cols>
    <col min="1" max="1" width="53.28515625" style="95" customWidth="1"/>
    <col min="2" max="2" width="15.42578125" style="96" customWidth="1"/>
    <col min="3" max="3" width="65.7109375" style="82" customWidth="1"/>
    <col min="4" max="4" width="16.85546875" style="96" customWidth="1"/>
    <col min="5" max="5" width="75.7109375" style="82" customWidth="1"/>
    <col min="6" max="6" width="4.7109375" style="82" customWidth="1"/>
    <col min="7" max="16384" width="10.42578125" style="82"/>
  </cols>
  <sheetData>
    <row r="1" spans="1:8" ht="79.900000000000006" customHeight="1">
      <c r="A1" s="103"/>
      <c r="B1" s="292" t="s">
        <v>26</v>
      </c>
      <c r="C1" s="292"/>
      <c r="D1" s="292"/>
      <c r="E1" s="103"/>
      <c r="F1" s="104"/>
      <c r="G1" s="104"/>
      <c r="H1" s="104"/>
    </row>
    <row r="2" spans="1:8" s="43" customFormat="1" ht="37.5" customHeight="1">
      <c r="A2" s="44" t="s">
        <v>27</v>
      </c>
      <c r="B2" s="293" t="s">
        <v>28</v>
      </c>
      <c r="C2" s="294"/>
      <c r="D2" s="45" t="s">
        <v>29</v>
      </c>
      <c r="E2" s="46" t="s">
        <v>30</v>
      </c>
    </row>
    <row r="3" spans="1:8" s="43" customFormat="1" ht="16.899999999999999" customHeight="1">
      <c r="A3" s="47"/>
      <c r="B3" s="48"/>
      <c r="C3" s="49"/>
      <c r="D3" s="50"/>
      <c r="E3" s="49"/>
    </row>
    <row r="4" spans="1:8" s="43" customFormat="1" ht="20.25" customHeight="1">
      <c r="A4" s="44" t="s">
        <v>31</v>
      </c>
      <c r="B4" s="295" t="s">
        <v>32</v>
      </c>
      <c r="C4" s="296"/>
      <c r="D4" s="296"/>
      <c r="E4" s="296"/>
    </row>
    <row r="5" spans="1:8" s="43" customFormat="1" ht="32.25" customHeight="1">
      <c r="A5" s="297" t="s">
        <v>33</v>
      </c>
      <c r="B5" s="298" t="s">
        <v>34</v>
      </c>
      <c r="C5" s="299"/>
      <c r="D5" s="300"/>
      <c r="E5" s="111" t="s">
        <v>35</v>
      </c>
    </row>
    <row r="6" spans="1:8" s="43" customFormat="1" ht="97.5" customHeight="1">
      <c r="A6" s="297"/>
      <c r="B6" s="301" t="s">
        <v>36</v>
      </c>
      <c r="C6" s="302"/>
      <c r="D6" s="303"/>
      <c r="E6" s="81"/>
    </row>
    <row r="7" spans="1:8" ht="21" customHeight="1">
      <c r="A7" s="84"/>
      <c r="B7" s="85"/>
      <c r="D7" s="83"/>
      <c r="E7" s="83"/>
    </row>
    <row r="8" spans="1:8" ht="19.899999999999999" customHeight="1">
      <c r="A8" s="289" t="s">
        <v>37</v>
      </c>
      <c r="B8" s="289"/>
      <c r="C8" s="289"/>
      <c r="D8" s="289"/>
      <c r="E8" s="289"/>
    </row>
    <row r="9" spans="1:8" ht="19.899999999999999" customHeight="1">
      <c r="A9" s="105" t="s">
        <v>38</v>
      </c>
      <c r="B9" s="105" t="s">
        <v>39</v>
      </c>
      <c r="C9" s="105" t="s">
        <v>40</v>
      </c>
      <c r="D9" s="105" t="s">
        <v>41</v>
      </c>
      <c r="E9" s="105" t="s">
        <v>42</v>
      </c>
    </row>
    <row r="10" spans="1:8" s="88" customFormat="1" ht="71.25">
      <c r="A10" s="304" t="s">
        <v>43</v>
      </c>
      <c r="B10" s="86">
        <v>1</v>
      </c>
      <c r="C10" s="97" t="s">
        <v>44</v>
      </c>
      <c r="D10" s="87">
        <v>1</v>
      </c>
      <c r="E10" s="97" t="s">
        <v>45</v>
      </c>
    </row>
    <row r="11" spans="1:8" s="88" customFormat="1" ht="42.75">
      <c r="A11" s="304"/>
      <c r="B11" s="86">
        <v>2</v>
      </c>
      <c r="C11" s="97" t="s">
        <v>46</v>
      </c>
      <c r="D11" s="87"/>
      <c r="E11" s="97"/>
    </row>
    <row r="12" spans="1:8" ht="28.5">
      <c r="A12" s="305" t="s">
        <v>47</v>
      </c>
      <c r="B12" s="89">
        <v>3</v>
      </c>
      <c r="C12" s="102" t="s">
        <v>48</v>
      </c>
      <c r="D12" s="89">
        <v>2</v>
      </c>
      <c r="E12" s="102" t="s">
        <v>49</v>
      </c>
    </row>
    <row r="13" spans="1:8" ht="28.5">
      <c r="A13" s="305"/>
      <c r="B13" s="89">
        <v>4</v>
      </c>
      <c r="C13" s="102" t="s">
        <v>50</v>
      </c>
      <c r="D13" s="89"/>
      <c r="E13" s="102"/>
    </row>
    <row r="14" spans="1:8" ht="42.75">
      <c r="A14" s="305"/>
      <c r="B14" s="89">
        <v>5</v>
      </c>
      <c r="C14" s="102" t="s">
        <v>51</v>
      </c>
      <c r="D14" s="89"/>
      <c r="E14" s="102"/>
    </row>
    <row r="15" spans="1:8" ht="28.5">
      <c r="A15" s="290" t="s">
        <v>52</v>
      </c>
      <c r="B15" s="89">
        <v>6</v>
      </c>
      <c r="C15" s="102" t="s">
        <v>53</v>
      </c>
      <c r="D15" s="89">
        <v>3</v>
      </c>
      <c r="E15" s="97" t="s">
        <v>54</v>
      </c>
    </row>
    <row r="16" spans="1:8" ht="28.5">
      <c r="A16" s="290"/>
      <c r="B16" s="89">
        <v>7</v>
      </c>
      <c r="C16" s="102" t="s">
        <v>55</v>
      </c>
      <c r="D16" s="89">
        <v>4</v>
      </c>
      <c r="E16" s="97" t="s">
        <v>56</v>
      </c>
    </row>
    <row r="17" spans="1:10" ht="28.5">
      <c r="A17" s="290"/>
      <c r="B17" s="89">
        <v>8</v>
      </c>
      <c r="C17" s="102" t="s">
        <v>57</v>
      </c>
      <c r="D17" s="89"/>
      <c r="E17" s="101"/>
    </row>
    <row r="18" spans="1:10">
      <c r="A18" s="290"/>
      <c r="B18" s="89">
        <v>9</v>
      </c>
      <c r="C18" s="102" t="s">
        <v>58</v>
      </c>
      <c r="D18" s="89"/>
      <c r="E18" s="102"/>
    </row>
    <row r="19" spans="1:10" ht="28.5">
      <c r="A19" s="290"/>
      <c r="B19" s="89">
        <v>10</v>
      </c>
      <c r="C19" s="102" t="s">
        <v>59</v>
      </c>
      <c r="D19" s="89"/>
      <c r="E19" s="97"/>
      <c r="J19" s="90"/>
    </row>
    <row r="20" spans="1:10" ht="28.5">
      <c r="A20" s="290"/>
      <c r="B20" s="89">
        <v>11</v>
      </c>
      <c r="C20" s="102" t="s">
        <v>60</v>
      </c>
      <c r="D20" s="89"/>
      <c r="E20" s="102"/>
      <c r="J20" s="90"/>
    </row>
    <row r="21" spans="1:10" ht="28.5">
      <c r="A21" s="290"/>
      <c r="B21" s="89">
        <v>12</v>
      </c>
      <c r="C21" s="102" t="s">
        <v>61</v>
      </c>
      <c r="D21" s="89"/>
      <c r="E21" s="102"/>
      <c r="J21" s="90"/>
    </row>
    <row r="22" spans="1:10" ht="28.5">
      <c r="A22" s="290" t="s">
        <v>62</v>
      </c>
      <c r="B22" s="89">
        <v>13</v>
      </c>
      <c r="C22" s="97" t="s">
        <v>63</v>
      </c>
      <c r="D22" s="86">
        <v>5</v>
      </c>
      <c r="E22" s="97" t="s">
        <v>64</v>
      </c>
    </row>
    <row r="23" spans="1:10" ht="28.5">
      <c r="A23" s="290"/>
      <c r="B23" s="89">
        <v>14</v>
      </c>
      <c r="C23" s="97" t="s">
        <v>65</v>
      </c>
      <c r="D23" s="86">
        <v>6</v>
      </c>
      <c r="E23" s="97" t="s">
        <v>66</v>
      </c>
    </row>
    <row r="24" spans="1:10" ht="28.5">
      <c r="A24" s="290"/>
      <c r="B24" s="89">
        <v>15</v>
      </c>
      <c r="C24" s="97" t="s">
        <v>67</v>
      </c>
      <c r="D24" s="86">
        <v>7</v>
      </c>
      <c r="E24" s="97" t="s">
        <v>68</v>
      </c>
    </row>
    <row r="25" spans="1:10" ht="57">
      <c r="A25" s="290"/>
      <c r="B25" s="89">
        <v>16</v>
      </c>
      <c r="C25" s="97" t="s">
        <v>69</v>
      </c>
      <c r="D25" s="86"/>
      <c r="E25" s="97"/>
    </row>
    <row r="26" spans="1:10" ht="28.5">
      <c r="A26" s="106" t="s">
        <v>70</v>
      </c>
      <c r="B26" s="89">
        <v>17</v>
      </c>
      <c r="C26" s="97" t="s">
        <v>71</v>
      </c>
      <c r="D26" s="86">
        <v>8</v>
      </c>
      <c r="E26" s="97" t="s">
        <v>72</v>
      </c>
    </row>
    <row r="27" spans="1:10" ht="28.5">
      <c r="A27" s="290" t="s">
        <v>73</v>
      </c>
      <c r="B27" s="89">
        <v>18</v>
      </c>
      <c r="C27" s="99" t="s">
        <v>74</v>
      </c>
      <c r="D27" s="89"/>
      <c r="E27" s="102"/>
    </row>
    <row r="28" spans="1:10" ht="46.5" customHeight="1">
      <c r="A28" s="290"/>
      <c r="B28" s="89">
        <v>19</v>
      </c>
      <c r="C28" s="99" t="s">
        <v>75</v>
      </c>
      <c r="D28" s="89"/>
      <c r="E28" s="102"/>
    </row>
    <row r="29" spans="1:10" ht="19.899999999999999" customHeight="1">
      <c r="A29" s="289" t="s">
        <v>76</v>
      </c>
      <c r="B29" s="289"/>
      <c r="C29" s="289"/>
      <c r="D29" s="289"/>
      <c r="E29" s="289"/>
    </row>
    <row r="30" spans="1:10" ht="19.899999999999999" customHeight="1">
      <c r="A30" s="105" t="s">
        <v>38</v>
      </c>
      <c r="B30" s="105" t="s">
        <v>39</v>
      </c>
      <c r="C30" s="105" t="s">
        <v>77</v>
      </c>
      <c r="D30" s="105" t="s">
        <v>41</v>
      </c>
      <c r="E30" s="105" t="s">
        <v>78</v>
      </c>
    </row>
    <row r="31" spans="1:10" ht="71.25">
      <c r="A31" s="290" t="s">
        <v>79</v>
      </c>
      <c r="B31" s="86">
        <v>1</v>
      </c>
      <c r="C31" s="97" t="s">
        <v>80</v>
      </c>
      <c r="D31" s="86">
        <v>1</v>
      </c>
      <c r="E31" s="97" t="s">
        <v>81</v>
      </c>
    </row>
    <row r="32" spans="1:10" ht="42.75">
      <c r="A32" s="290"/>
      <c r="B32" s="86">
        <v>2</v>
      </c>
      <c r="C32" s="97" t="s">
        <v>82</v>
      </c>
      <c r="D32" s="86">
        <v>2</v>
      </c>
      <c r="E32" s="97" t="s">
        <v>83</v>
      </c>
    </row>
    <row r="33" spans="1:5" ht="28.5">
      <c r="A33" s="290"/>
      <c r="B33" s="86"/>
      <c r="C33" s="97"/>
      <c r="D33" s="86">
        <v>3</v>
      </c>
      <c r="E33" s="97" t="s">
        <v>84</v>
      </c>
    </row>
    <row r="34" spans="1:5" ht="28.5">
      <c r="A34" s="290"/>
      <c r="B34" s="86"/>
      <c r="C34" s="97"/>
      <c r="D34" s="86">
        <v>4</v>
      </c>
      <c r="E34" s="97" t="s">
        <v>85</v>
      </c>
    </row>
    <row r="35" spans="1:5" ht="28.5">
      <c r="A35" s="290"/>
      <c r="B35" s="86"/>
      <c r="C35" s="98"/>
      <c r="D35" s="86">
        <v>5</v>
      </c>
      <c r="E35" s="97" t="s">
        <v>86</v>
      </c>
    </row>
    <row r="36" spans="1:5" ht="28.5">
      <c r="A36" s="290"/>
      <c r="B36" s="86"/>
      <c r="C36" s="99"/>
      <c r="D36" s="86">
        <v>6</v>
      </c>
      <c r="E36" s="97" t="s">
        <v>87</v>
      </c>
    </row>
    <row r="37" spans="1:5">
      <c r="A37" s="290"/>
      <c r="B37" s="86"/>
      <c r="C37" s="99"/>
      <c r="D37" s="86">
        <v>7</v>
      </c>
      <c r="E37" s="99" t="s">
        <v>88</v>
      </c>
    </row>
    <row r="38" spans="1:5" ht="28.5">
      <c r="A38" s="290" t="s">
        <v>89</v>
      </c>
      <c r="B38" s="86">
        <v>3</v>
      </c>
      <c r="C38" s="99" t="s">
        <v>90</v>
      </c>
      <c r="D38" s="86">
        <v>8</v>
      </c>
      <c r="E38" s="99" t="s">
        <v>91</v>
      </c>
    </row>
    <row r="39" spans="1:5" ht="28.5">
      <c r="A39" s="290"/>
      <c r="B39" s="86"/>
      <c r="C39" s="99"/>
      <c r="D39" s="86">
        <v>9</v>
      </c>
      <c r="E39" s="99" t="s">
        <v>92</v>
      </c>
    </row>
    <row r="40" spans="1:5" s="91" customFormat="1" ht="28.5">
      <c r="A40" s="290"/>
      <c r="B40" s="86"/>
      <c r="C40" s="99"/>
      <c r="D40" s="86">
        <v>10</v>
      </c>
      <c r="E40" s="99" t="s">
        <v>93</v>
      </c>
    </row>
    <row r="41" spans="1:5" s="91" customFormat="1">
      <c r="A41" s="290"/>
      <c r="B41" s="86"/>
      <c r="C41" s="100"/>
      <c r="D41" s="86">
        <v>11</v>
      </c>
      <c r="E41" s="99" t="s">
        <v>94</v>
      </c>
    </row>
    <row r="42" spans="1:5" s="91" customFormat="1" ht="28.5">
      <c r="A42" s="290" t="s">
        <v>95</v>
      </c>
      <c r="B42" s="86">
        <v>4</v>
      </c>
      <c r="C42" s="97" t="s">
        <v>96</v>
      </c>
      <c r="D42" s="86">
        <v>12</v>
      </c>
      <c r="E42" s="97" t="s">
        <v>97</v>
      </c>
    </row>
    <row r="43" spans="1:5" s="91" customFormat="1" ht="28.5">
      <c r="A43" s="290"/>
      <c r="B43" s="86">
        <v>5</v>
      </c>
      <c r="C43" s="97" t="s">
        <v>98</v>
      </c>
      <c r="D43" s="86"/>
      <c r="E43" s="97"/>
    </row>
    <row r="44" spans="1:5" s="91" customFormat="1" ht="42.75">
      <c r="A44" s="290"/>
      <c r="B44" s="86">
        <v>6</v>
      </c>
      <c r="C44" s="97" t="s">
        <v>99</v>
      </c>
      <c r="D44" s="86">
        <v>13</v>
      </c>
      <c r="E44" s="97" t="s">
        <v>100</v>
      </c>
    </row>
    <row r="45" spans="1:5" s="91" customFormat="1" ht="42.75">
      <c r="A45" s="290"/>
      <c r="B45" s="86">
        <v>7</v>
      </c>
      <c r="C45" s="97" t="s">
        <v>101</v>
      </c>
      <c r="D45" s="86">
        <v>14</v>
      </c>
      <c r="E45" s="97" t="s">
        <v>102</v>
      </c>
    </row>
    <row r="46" spans="1:5" ht="28.5">
      <c r="A46" s="290"/>
      <c r="B46" s="86">
        <v>8</v>
      </c>
      <c r="C46" s="97" t="s">
        <v>103</v>
      </c>
      <c r="D46" s="86">
        <v>15</v>
      </c>
      <c r="E46" s="97" t="s">
        <v>104</v>
      </c>
    </row>
    <row r="47" spans="1:5" ht="42.75">
      <c r="A47" s="290"/>
      <c r="B47" s="86">
        <v>9</v>
      </c>
      <c r="C47" s="97" t="s">
        <v>105</v>
      </c>
      <c r="D47" s="86">
        <v>16</v>
      </c>
      <c r="E47" s="97" t="s">
        <v>106</v>
      </c>
    </row>
    <row r="48" spans="1:5" ht="75.400000000000006" customHeight="1">
      <c r="A48" s="290" t="s">
        <v>107</v>
      </c>
      <c r="B48" s="86">
        <v>10</v>
      </c>
      <c r="C48" s="97" t="s">
        <v>108</v>
      </c>
      <c r="D48" s="86">
        <v>17</v>
      </c>
      <c r="E48" s="97" t="s">
        <v>109</v>
      </c>
    </row>
    <row r="49" spans="1:5" ht="42.75">
      <c r="A49" s="290"/>
      <c r="B49" s="86">
        <v>11</v>
      </c>
      <c r="C49" s="97" t="s">
        <v>110</v>
      </c>
      <c r="D49" s="87">
        <v>18</v>
      </c>
      <c r="E49" s="97" t="s">
        <v>111</v>
      </c>
    </row>
    <row r="50" spans="1:5" ht="28.5">
      <c r="A50" s="290"/>
      <c r="B50" s="86">
        <v>12</v>
      </c>
      <c r="C50" s="97" t="s">
        <v>112</v>
      </c>
      <c r="D50" s="87">
        <v>19</v>
      </c>
      <c r="E50" s="97" t="s">
        <v>113</v>
      </c>
    </row>
    <row r="51" spans="1:5" ht="42.75">
      <c r="A51" s="290" t="s">
        <v>114</v>
      </c>
      <c r="B51" s="86">
        <v>13</v>
      </c>
      <c r="C51" s="97" t="s">
        <v>115</v>
      </c>
      <c r="D51" s="87">
        <v>20</v>
      </c>
      <c r="E51" s="97" t="s">
        <v>116</v>
      </c>
    </row>
    <row r="52" spans="1:5" ht="28.5">
      <c r="A52" s="290"/>
      <c r="B52" s="86">
        <v>14</v>
      </c>
      <c r="C52" s="97" t="s">
        <v>117</v>
      </c>
      <c r="D52" s="87">
        <v>21</v>
      </c>
      <c r="E52" s="97" t="s">
        <v>118</v>
      </c>
    </row>
    <row r="53" spans="1:5" ht="57">
      <c r="A53" s="290"/>
      <c r="B53" s="86">
        <v>15</v>
      </c>
      <c r="C53" s="97" t="s">
        <v>119</v>
      </c>
      <c r="D53" s="87"/>
      <c r="E53" s="97"/>
    </row>
    <row r="54" spans="1:5" ht="28.5">
      <c r="A54" s="290"/>
      <c r="B54" s="86">
        <v>16</v>
      </c>
      <c r="C54" s="97" t="s">
        <v>120</v>
      </c>
      <c r="D54" s="87"/>
      <c r="E54" s="97"/>
    </row>
    <row r="55" spans="1:5">
      <c r="A55" s="290"/>
      <c r="B55" s="86">
        <v>17</v>
      </c>
      <c r="C55" s="97" t="s">
        <v>121</v>
      </c>
      <c r="D55" s="87"/>
      <c r="E55" s="97"/>
    </row>
    <row r="56" spans="1:5" ht="28.5">
      <c r="A56" s="290"/>
      <c r="B56" s="86">
        <v>18</v>
      </c>
      <c r="C56" s="97" t="s">
        <v>122</v>
      </c>
      <c r="D56" s="87"/>
      <c r="E56" s="97"/>
    </row>
    <row r="57" spans="1:5" ht="28.5">
      <c r="A57" s="290"/>
      <c r="B57" s="86">
        <v>19</v>
      </c>
      <c r="C57" s="97" t="s">
        <v>123</v>
      </c>
      <c r="D57" s="87"/>
      <c r="E57" s="97"/>
    </row>
    <row r="58" spans="1:5" ht="28.5">
      <c r="A58" s="290"/>
      <c r="B58" s="86">
        <v>20</v>
      </c>
      <c r="C58" s="97" t="s">
        <v>124</v>
      </c>
      <c r="D58" s="87"/>
      <c r="E58" s="97"/>
    </row>
    <row r="59" spans="1:5" ht="42.75">
      <c r="A59" s="290"/>
      <c r="B59" s="86">
        <v>21</v>
      </c>
      <c r="C59" s="97" t="s">
        <v>125</v>
      </c>
      <c r="D59" s="87"/>
      <c r="E59" s="97"/>
    </row>
    <row r="60" spans="1:5" ht="28.5">
      <c r="A60" s="290"/>
      <c r="B60" s="86">
        <v>22</v>
      </c>
      <c r="C60" s="97" t="s">
        <v>126</v>
      </c>
      <c r="D60" s="87"/>
      <c r="E60" s="99"/>
    </row>
    <row r="61" spans="1:5" ht="42.75">
      <c r="A61" s="290" t="s">
        <v>127</v>
      </c>
      <c r="B61" s="86">
        <v>23</v>
      </c>
      <c r="C61" s="97" t="s">
        <v>128</v>
      </c>
      <c r="D61" s="87">
        <v>22</v>
      </c>
      <c r="E61" s="97" t="s">
        <v>129</v>
      </c>
    </row>
    <row r="62" spans="1:5" ht="28.5">
      <c r="A62" s="290"/>
      <c r="B62" s="86">
        <v>24</v>
      </c>
      <c r="C62" s="97" t="s">
        <v>130</v>
      </c>
      <c r="D62" s="87">
        <v>23</v>
      </c>
      <c r="E62" s="97" t="s">
        <v>131</v>
      </c>
    </row>
    <row r="63" spans="1:5">
      <c r="A63" s="290"/>
      <c r="B63" s="86">
        <v>25</v>
      </c>
      <c r="C63" s="97" t="s">
        <v>132</v>
      </c>
      <c r="D63" s="87"/>
      <c r="E63" s="97"/>
    </row>
    <row r="64" spans="1:5" ht="57">
      <c r="A64" s="287" t="s">
        <v>133</v>
      </c>
      <c r="B64" s="86">
        <v>26</v>
      </c>
      <c r="C64" s="97" t="s">
        <v>134</v>
      </c>
      <c r="D64" s="87">
        <v>24</v>
      </c>
      <c r="E64" s="97" t="s">
        <v>135</v>
      </c>
    </row>
    <row r="65" spans="1:10" ht="12.75" customHeight="1">
      <c r="A65" s="291"/>
      <c r="B65" s="86"/>
      <c r="C65" s="97"/>
      <c r="D65" s="87"/>
      <c r="E65" s="97"/>
    </row>
    <row r="66" spans="1:10" ht="28.5">
      <c r="A66" s="290" t="s">
        <v>136</v>
      </c>
      <c r="B66" s="86">
        <v>27</v>
      </c>
      <c r="C66" s="97" t="s">
        <v>137</v>
      </c>
      <c r="D66" s="87">
        <v>25</v>
      </c>
      <c r="E66" s="97" t="s">
        <v>138</v>
      </c>
    </row>
    <row r="67" spans="1:10" ht="33" customHeight="1">
      <c r="A67" s="290"/>
      <c r="B67" s="86"/>
      <c r="C67" s="97"/>
      <c r="D67" s="87">
        <v>26</v>
      </c>
      <c r="E67" s="97" t="s">
        <v>139</v>
      </c>
    </row>
    <row r="68" spans="1:10" ht="28.5">
      <c r="A68" s="290" t="s">
        <v>140</v>
      </c>
      <c r="B68" s="86">
        <v>28</v>
      </c>
      <c r="C68" s="97" t="s">
        <v>141</v>
      </c>
      <c r="D68" s="87">
        <v>27</v>
      </c>
      <c r="E68" s="97" t="s">
        <v>142</v>
      </c>
    </row>
    <row r="69" spans="1:10" ht="28.5">
      <c r="A69" s="290"/>
      <c r="B69" s="86">
        <v>29</v>
      </c>
      <c r="C69" s="97" t="s">
        <v>143</v>
      </c>
      <c r="D69" s="87">
        <v>28</v>
      </c>
      <c r="E69" s="97" t="s">
        <v>144</v>
      </c>
    </row>
    <row r="70" spans="1:10" ht="27.75" customHeight="1">
      <c r="A70" s="290"/>
      <c r="B70" s="86"/>
      <c r="C70" s="98"/>
      <c r="D70" s="87">
        <v>29</v>
      </c>
      <c r="E70" s="97" t="s">
        <v>145</v>
      </c>
    </row>
    <row r="71" spans="1:10" ht="27.75" customHeight="1">
      <c r="A71" s="290"/>
      <c r="B71" s="86"/>
      <c r="C71" s="100"/>
      <c r="D71" s="87">
        <v>30</v>
      </c>
      <c r="E71" s="97" t="s">
        <v>146</v>
      </c>
    </row>
    <row r="72" spans="1:10" ht="27.75" customHeight="1">
      <c r="A72" s="290"/>
      <c r="B72" s="86"/>
      <c r="C72" s="97"/>
      <c r="D72" s="87">
        <v>31</v>
      </c>
      <c r="E72" s="97" t="s">
        <v>147</v>
      </c>
    </row>
    <row r="73" spans="1:10" ht="27.75" customHeight="1">
      <c r="A73" s="290"/>
      <c r="B73" s="86"/>
      <c r="C73" s="97"/>
      <c r="D73" s="87">
        <v>32</v>
      </c>
      <c r="E73" s="97" t="s">
        <v>148</v>
      </c>
    </row>
    <row r="74" spans="1:10" ht="27.75" customHeight="1">
      <c r="A74" s="290"/>
      <c r="B74" s="86"/>
      <c r="C74" s="97"/>
      <c r="D74" s="87">
        <v>33</v>
      </c>
      <c r="E74" s="100" t="s">
        <v>149</v>
      </c>
    </row>
    <row r="75" spans="1:10" ht="28.5">
      <c r="A75" s="290"/>
      <c r="B75" s="86"/>
      <c r="C75" s="97"/>
      <c r="D75" s="87">
        <v>34</v>
      </c>
      <c r="E75" s="97" t="s">
        <v>150</v>
      </c>
    </row>
    <row r="76" spans="1:10" ht="28.5">
      <c r="A76" s="287" t="s">
        <v>151</v>
      </c>
      <c r="B76" s="86">
        <v>30</v>
      </c>
      <c r="C76" s="97" t="s">
        <v>152</v>
      </c>
      <c r="D76" s="87">
        <v>35</v>
      </c>
      <c r="E76" s="97" t="s">
        <v>153</v>
      </c>
    </row>
    <row r="77" spans="1:10" ht="28.5">
      <c r="A77" s="288"/>
      <c r="B77" s="86">
        <v>31</v>
      </c>
      <c r="C77" s="97" t="s">
        <v>154</v>
      </c>
      <c r="D77" s="87">
        <v>36</v>
      </c>
      <c r="E77" s="97" t="s">
        <v>155</v>
      </c>
    </row>
    <row r="78" spans="1:10" ht="28.5">
      <c r="A78" s="288"/>
      <c r="B78" s="86">
        <v>32</v>
      </c>
      <c r="C78" s="97" t="s">
        <v>156</v>
      </c>
      <c r="D78" s="107">
        <v>37</v>
      </c>
      <c r="E78" s="97" t="s">
        <v>157</v>
      </c>
    </row>
    <row r="79" spans="1:10" ht="28.5">
      <c r="A79" s="288"/>
      <c r="B79" s="86">
        <v>33</v>
      </c>
      <c r="C79" s="97" t="s">
        <v>158</v>
      </c>
      <c r="D79" s="107">
        <v>38</v>
      </c>
      <c r="E79" s="97" t="s">
        <v>159</v>
      </c>
      <c r="J79" s="82" t="s">
        <v>160</v>
      </c>
    </row>
    <row r="80" spans="1:10" ht="42.75">
      <c r="A80" s="288"/>
      <c r="B80" s="108">
        <v>34</v>
      </c>
      <c r="C80" s="110" t="s">
        <v>161</v>
      </c>
      <c r="D80" s="109">
        <v>39</v>
      </c>
      <c r="E80" s="110" t="s">
        <v>162</v>
      </c>
    </row>
    <row r="81" spans="1:5" ht="72" customHeight="1">
      <c r="A81" s="92"/>
      <c r="B81" s="93"/>
      <c r="C81" s="94"/>
      <c r="D81" s="93"/>
      <c r="E81" s="94"/>
    </row>
  </sheetData>
  <mergeCells count="23">
    <mergeCell ref="B1:D1"/>
    <mergeCell ref="B2:C2"/>
    <mergeCell ref="B4:E4"/>
    <mergeCell ref="A66:A67"/>
    <mergeCell ref="A68:A75"/>
    <mergeCell ref="A5:A6"/>
    <mergeCell ref="B5:D5"/>
    <mergeCell ref="B6:D6"/>
    <mergeCell ref="A8:E8"/>
    <mergeCell ref="A10:A11"/>
    <mergeCell ref="A12:A14"/>
    <mergeCell ref="A15:A21"/>
    <mergeCell ref="A22:A25"/>
    <mergeCell ref="A27:A28"/>
    <mergeCell ref="A76:A80"/>
    <mergeCell ref="A29:E29"/>
    <mergeCell ref="A31:A37"/>
    <mergeCell ref="A38:A41"/>
    <mergeCell ref="A42:A47"/>
    <mergeCell ref="A48:A50"/>
    <mergeCell ref="A51:A60"/>
    <mergeCell ref="A61:A63"/>
    <mergeCell ref="A64:A65"/>
  </mergeCells>
  <pageMargins left="0.7" right="0.7" top="0.75" bottom="0.75" header="0.3" footer="0.3"/>
  <pageSetup scale="14"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06"/>
  <sheetViews>
    <sheetView showGridLines="0" zoomScaleNormal="100" workbookViewId="0">
      <pane ySplit="5" topLeftCell="A6" activePane="bottomLeft" state="frozen"/>
      <selection pane="bottomLeft" activeCell="A6" sqref="A6"/>
    </sheetView>
  </sheetViews>
  <sheetFormatPr baseColWidth="10" defaultColWidth="10.5703125" defaultRowHeight="15"/>
  <cols>
    <col min="1" max="1" width="79.7109375" style="34" customWidth="1"/>
    <col min="2" max="5" width="17.42578125" style="34" customWidth="1"/>
    <col min="6" max="6" width="23.42578125" style="34" customWidth="1"/>
    <col min="7" max="7" width="3.5703125" style="34" customWidth="1"/>
    <col min="22" max="16384" width="10.5703125" style="34"/>
  </cols>
  <sheetData>
    <row r="1" spans="1:7" ht="59.25" customHeight="1">
      <c r="A1"/>
      <c r="B1" s="306"/>
      <c r="C1" s="306"/>
      <c r="D1" s="306"/>
      <c r="E1" s="306"/>
      <c r="F1"/>
      <c r="G1"/>
    </row>
    <row r="2" spans="1:7">
      <c r="A2"/>
      <c r="B2"/>
      <c r="C2"/>
      <c r="D2"/>
      <c r="E2"/>
      <c r="F2"/>
      <c r="G2"/>
    </row>
    <row r="3" spans="1:7" ht="22.5" customHeight="1">
      <c r="A3" s="307" t="s">
        <v>163</v>
      </c>
      <c r="B3" s="307"/>
      <c r="C3" s="307"/>
      <c r="D3" s="307"/>
      <c r="E3" s="307"/>
      <c r="F3" s="308"/>
      <c r="G3"/>
    </row>
    <row r="4" spans="1:7" ht="21.75" customHeight="1">
      <c r="A4" s="309" t="s">
        <v>164</v>
      </c>
      <c r="B4" s="310" t="s">
        <v>165</v>
      </c>
      <c r="C4" s="310"/>
      <c r="D4" s="310"/>
      <c r="E4" s="310"/>
      <c r="F4" s="311" t="s">
        <v>166</v>
      </c>
      <c r="G4"/>
    </row>
    <row r="5" spans="1:7">
      <c r="A5" s="309"/>
      <c r="B5" s="51" t="s">
        <v>167</v>
      </c>
      <c r="C5" s="51" t="s">
        <v>168</v>
      </c>
      <c r="D5" s="51" t="s">
        <v>169</v>
      </c>
      <c r="E5" s="51" t="s">
        <v>170</v>
      </c>
      <c r="F5" s="312"/>
      <c r="G5"/>
    </row>
    <row r="6" spans="1:7" ht="34.5" customHeight="1">
      <c r="A6" s="52" t="s">
        <v>171</v>
      </c>
      <c r="B6" s="53"/>
      <c r="C6" s="53"/>
      <c r="D6" s="53">
        <v>8.9</v>
      </c>
      <c r="E6" s="53">
        <v>13.16</v>
      </c>
      <c r="F6" s="57" t="s">
        <v>172</v>
      </c>
      <c r="G6"/>
    </row>
    <row r="7" spans="1:7" ht="34.5" customHeight="1">
      <c r="A7" s="52" t="s">
        <v>173</v>
      </c>
      <c r="B7" s="53"/>
      <c r="C7" s="53"/>
      <c r="D7" s="53">
        <v>11</v>
      </c>
      <c r="E7" s="53" t="s">
        <v>174</v>
      </c>
      <c r="F7" s="57" t="s">
        <v>172</v>
      </c>
      <c r="G7"/>
    </row>
    <row r="8" spans="1:7" ht="34.5" customHeight="1">
      <c r="A8" s="52" t="s">
        <v>175</v>
      </c>
      <c r="B8" s="53"/>
      <c r="C8" s="53"/>
      <c r="D8" s="53">
        <v>1</v>
      </c>
      <c r="E8" s="53" t="s">
        <v>176</v>
      </c>
      <c r="F8" s="57" t="s">
        <v>172</v>
      </c>
      <c r="G8"/>
    </row>
    <row r="9" spans="1:7" ht="34.5" customHeight="1">
      <c r="A9" s="52" t="s">
        <v>177</v>
      </c>
      <c r="B9" s="53">
        <v>16</v>
      </c>
      <c r="C9" s="53">
        <v>3.4</v>
      </c>
      <c r="D9" s="53" t="s">
        <v>178</v>
      </c>
      <c r="E9" s="53" t="s">
        <v>179</v>
      </c>
      <c r="F9" s="57" t="s">
        <v>172</v>
      </c>
      <c r="G9"/>
    </row>
    <row r="10" spans="1:7" ht="34.5" customHeight="1">
      <c r="A10" s="52" t="s">
        <v>180</v>
      </c>
      <c r="B10" s="53" t="s">
        <v>181</v>
      </c>
      <c r="C10" s="53">
        <v>7</v>
      </c>
      <c r="D10" s="53" t="s">
        <v>182</v>
      </c>
      <c r="E10" s="53" t="s">
        <v>183</v>
      </c>
      <c r="F10" s="57" t="s">
        <v>172</v>
      </c>
      <c r="G10"/>
    </row>
    <row r="11" spans="1:7" ht="34.5" customHeight="1">
      <c r="A11" s="52" t="s">
        <v>184</v>
      </c>
      <c r="B11" s="53"/>
      <c r="C11" s="53"/>
      <c r="D11" s="53" t="s">
        <v>185</v>
      </c>
      <c r="E11" s="53">
        <v>28</v>
      </c>
      <c r="F11" s="61" t="s">
        <v>172</v>
      </c>
      <c r="G11"/>
    </row>
    <row r="12" spans="1:7" ht="34.5" customHeight="1">
      <c r="A12" s="52" t="s">
        <v>186</v>
      </c>
      <c r="B12" s="53"/>
      <c r="C12" s="53"/>
      <c r="D12" s="53" t="s">
        <v>187</v>
      </c>
      <c r="E12" s="53">
        <v>20.21</v>
      </c>
      <c r="F12" s="57" t="s">
        <v>172</v>
      </c>
      <c r="G12"/>
    </row>
    <row r="13" spans="1:7" ht="34.5" customHeight="1">
      <c r="A13" s="52" t="s">
        <v>188</v>
      </c>
      <c r="B13" s="53"/>
      <c r="C13" s="53"/>
      <c r="D13" s="53" t="s">
        <v>189</v>
      </c>
      <c r="E13" s="53" t="s">
        <v>190</v>
      </c>
      <c r="F13" s="57" t="s">
        <v>172</v>
      </c>
      <c r="G13"/>
    </row>
    <row r="14" spans="1:7" ht="34.5" customHeight="1">
      <c r="A14" s="52" t="s">
        <v>191</v>
      </c>
      <c r="B14" s="53">
        <v>2.17</v>
      </c>
      <c r="C14" s="53">
        <v>8</v>
      </c>
      <c r="D14" s="53">
        <v>1</v>
      </c>
      <c r="E14" s="53" t="s">
        <v>192</v>
      </c>
      <c r="F14" s="57" t="s">
        <v>193</v>
      </c>
      <c r="G14"/>
    </row>
    <row r="15" spans="1:7" ht="24.75" hidden="1" customHeight="1">
      <c r="A15" s="54"/>
      <c r="B15" s="55"/>
      <c r="C15" s="55"/>
      <c r="D15" s="55"/>
      <c r="E15" s="55"/>
      <c r="F15" s="56"/>
      <c r="G15"/>
    </row>
    <row r="16" spans="1:7" hidden="1">
      <c r="A16" s="52"/>
      <c r="B16" s="53"/>
      <c r="C16" s="53"/>
      <c r="D16" s="53"/>
      <c r="E16" s="53"/>
      <c r="F16" s="57"/>
      <c r="G16"/>
    </row>
    <row r="17" spans="1:7" hidden="1">
      <c r="A17" s="54"/>
      <c r="B17" s="58"/>
      <c r="C17" s="58"/>
      <c r="D17" s="58"/>
      <c r="E17" s="58"/>
      <c r="F17" s="56"/>
      <c r="G17"/>
    </row>
    <row r="18" spans="1:7" hidden="1">
      <c r="A18" s="59"/>
      <c r="B18" s="60"/>
      <c r="C18" s="60"/>
      <c r="D18" s="60"/>
      <c r="E18" s="60"/>
      <c r="F18" s="61"/>
      <c r="G18"/>
    </row>
    <row r="19" spans="1:7" hidden="1">
      <c r="A19" s="54"/>
      <c r="B19" s="55"/>
      <c r="C19" s="55"/>
      <c r="D19" s="55"/>
      <c r="E19" s="55"/>
      <c r="F19" s="56"/>
      <c r="G19"/>
    </row>
    <row r="20" spans="1:7" hidden="1">
      <c r="A20" s="59"/>
      <c r="B20" s="62"/>
      <c r="C20" s="62"/>
      <c r="D20" s="62"/>
      <c r="E20" s="60"/>
      <c r="F20" s="57"/>
      <c r="G20"/>
    </row>
    <row r="21" spans="1:7" customFormat="1" ht="21.75" customHeight="1"/>
    <row r="22" spans="1:7" customFormat="1"/>
    <row r="23" spans="1:7" customFormat="1"/>
    <row r="24" spans="1:7" customFormat="1"/>
    <row r="25" spans="1:7" customFormat="1"/>
    <row r="26" spans="1:7" customFormat="1"/>
    <row r="27" spans="1:7" customFormat="1"/>
    <row r="28" spans="1:7" customFormat="1"/>
    <row r="29" spans="1:7" customFormat="1"/>
    <row r="30" spans="1:7" customFormat="1"/>
    <row r="31" spans="1:7" customFormat="1"/>
    <row r="32" spans="1: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sheetData>
  <mergeCells count="5">
    <mergeCell ref="B1:E1"/>
    <mergeCell ref="A3:F3"/>
    <mergeCell ref="A4:A5"/>
    <mergeCell ref="B4:E4"/>
    <mergeCell ref="F4:F5"/>
  </mergeCells>
  <dataValidations count="2">
    <dataValidation allowBlank="1" showInputMessage="1" showErrorMessage="1" prompt="Proponer y escribir en una frase la estrategia para gestionar la debilidad, la oportunidad, la amenaza o la fortaleza.Usar verbo de acción en infinitivo._x000a_" sqref="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dataValidations>
  <printOptions horizontalCentered="1"/>
  <pageMargins left="0.70866141732283472" right="0.70866141732283472" top="0.74803149606299213" bottom="0.74803149606299213" header="0.31496062992125984" footer="0.31496062992125984"/>
  <pageSetup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I59"/>
  <sheetViews>
    <sheetView showGridLines="0" zoomScale="90" zoomScaleNormal="90" workbookViewId="0">
      <selection activeCell="A5" sqref="A5"/>
    </sheetView>
  </sheetViews>
  <sheetFormatPr baseColWidth="10" defaultColWidth="11.42578125" defaultRowHeight="14.25"/>
  <cols>
    <col min="1" max="1" width="2.7109375" style="112" customWidth="1"/>
    <col min="2" max="2" width="24.7109375" style="112" customWidth="1"/>
    <col min="3" max="3" width="11.28515625" style="113" customWidth="1"/>
    <col min="4" max="4" width="19.28515625" style="113" customWidth="1"/>
    <col min="5" max="5" width="7.5703125" style="112" customWidth="1"/>
    <col min="6" max="6" width="24.7109375" style="112" customWidth="1"/>
    <col min="7" max="7" width="79.140625" style="112" customWidth="1"/>
    <col min="8" max="8" width="11.42578125" style="112"/>
    <col min="9" max="9" width="32" style="112" customWidth="1"/>
    <col min="10" max="16384" width="11.42578125" style="112"/>
  </cols>
  <sheetData>
    <row r="1" spans="2:9" ht="15" thickBot="1"/>
    <row r="2" spans="2:9" ht="18">
      <c r="B2" s="344" t="s">
        <v>194</v>
      </c>
      <c r="C2" s="345"/>
      <c r="D2" s="345"/>
      <c r="E2" s="345"/>
      <c r="F2" s="345"/>
      <c r="G2" s="346"/>
    </row>
    <row r="3" spans="2:9" ht="15">
      <c r="B3" s="347" t="s">
        <v>195</v>
      </c>
      <c r="C3" s="348"/>
      <c r="D3" s="349"/>
      <c r="E3" s="349"/>
      <c r="F3" s="349"/>
      <c r="G3" s="350"/>
    </row>
    <row r="4" spans="2:9" ht="88.5" customHeight="1">
      <c r="B4" s="351" t="s">
        <v>196</v>
      </c>
      <c r="C4" s="352"/>
      <c r="D4" s="352"/>
      <c r="E4" s="352"/>
      <c r="F4" s="352"/>
      <c r="G4" s="353"/>
    </row>
    <row r="5" spans="2:9" ht="15">
      <c r="B5" s="114"/>
      <c r="C5" s="115"/>
      <c r="D5" s="116"/>
      <c r="E5" s="117"/>
      <c r="F5" s="117"/>
      <c r="G5" s="117"/>
    </row>
    <row r="6" spans="2:9" ht="16.5" customHeight="1">
      <c r="B6" s="354" t="s">
        <v>197</v>
      </c>
      <c r="C6" s="355"/>
      <c r="D6" s="355"/>
      <c r="E6" s="355"/>
      <c r="F6" s="355"/>
      <c r="G6" s="356"/>
    </row>
    <row r="7" spans="2:9" ht="76.5" customHeight="1">
      <c r="B7" s="354"/>
      <c r="C7" s="355"/>
      <c r="D7" s="355"/>
      <c r="E7" s="355"/>
      <c r="F7" s="355"/>
      <c r="G7" s="356"/>
    </row>
    <row r="8" spans="2:9" ht="15" thickBot="1">
      <c r="B8" s="118"/>
      <c r="C8" s="119"/>
      <c r="D8" s="119"/>
      <c r="E8" s="120"/>
      <c r="F8" s="121"/>
      <c r="G8" s="121"/>
    </row>
    <row r="9" spans="2:9">
      <c r="B9" s="122"/>
      <c r="C9" s="123" t="s">
        <v>198</v>
      </c>
      <c r="D9" s="357" t="s">
        <v>199</v>
      </c>
      <c r="E9" s="358"/>
      <c r="F9" s="359" t="s">
        <v>200</v>
      </c>
      <c r="G9" s="360"/>
    </row>
    <row r="10" spans="2:9" ht="15" customHeight="1">
      <c r="B10" s="124"/>
      <c r="C10" s="125">
        <v>5</v>
      </c>
      <c r="D10" s="361" t="s">
        <v>201</v>
      </c>
      <c r="E10" s="362"/>
      <c r="F10" s="363" t="s">
        <v>202</v>
      </c>
      <c r="G10" s="340"/>
      <c r="H10" s="329"/>
      <c r="I10" s="329"/>
    </row>
    <row r="11" spans="2:9">
      <c r="B11" s="124"/>
      <c r="C11" s="125">
        <v>5</v>
      </c>
      <c r="D11" s="361" t="s">
        <v>203</v>
      </c>
      <c r="E11" s="362"/>
      <c r="F11" s="363" t="s">
        <v>204</v>
      </c>
      <c r="G11" s="340"/>
      <c r="H11" s="329"/>
      <c r="I11" s="329"/>
    </row>
    <row r="12" spans="2:9">
      <c r="B12" s="124"/>
      <c r="C12" s="125">
        <v>5</v>
      </c>
      <c r="D12" s="361" t="s">
        <v>205</v>
      </c>
      <c r="E12" s="362"/>
      <c r="F12" s="363" t="s">
        <v>206</v>
      </c>
      <c r="G12" s="340"/>
      <c r="H12" s="329"/>
      <c r="I12" s="329"/>
    </row>
    <row r="13" spans="2:9" ht="27.75" customHeight="1">
      <c r="B13" s="124"/>
      <c r="C13" s="125">
        <v>5</v>
      </c>
      <c r="D13" s="361" t="s">
        <v>207</v>
      </c>
      <c r="E13" s="362"/>
      <c r="F13" s="363" t="s">
        <v>208</v>
      </c>
      <c r="G13" s="340"/>
      <c r="H13" s="329"/>
      <c r="I13" s="329"/>
    </row>
    <row r="14" spans="2:9">
      <c r="B14" s="124"/>
      <c r="C14" s="125">
        <v>5</v>
      </c>
      <c r="D14" s="361" t="s">
        <v>209</v>
      </c>
      <c r="E14" s="362"/>
      <c r="F14" s="363" t="s">
        <v>210</v>
      </c>
      <c r="G14" s="340"/>
      <c r="H14" s="329"/>
      <c r="I14" s="329"/>
    </row>
    <row r="15" spans="2:9" ht="41.25" customHeight="1">
      <c r="B15" s="124"/>
      <c r="C15" s="125">
        <v>5</v>
      </c>
      <c r="D15" s="361" t="s">
        <v>211</v>
      </c>
      <c r="E15" s="362"/>
      <c r="F15" s="363" t="s">
        <v>212</v>
      </c>
      <c r="G15" s="340"/>
      <c r="H15" s="329"/>
      <c r="I15" s="329"/>
    </row>
    <row r="16" spans="2:9" ht="41.25" customHeight="1">
      <c r="B16" s="124"/>
      <c r="C16" s="125">
        <v>5</v>
      </c>
      <c r="D16" s="364" t="s">
        <v>213</v>
      </c>
      <c r="E16" s="365"/>
      <c r="F16" s="363" t="s">
        <v>214</v>
      </c>
      <c r="G16" s="340"/>
      <c r="H16" s="329"/>
      <c r="I16" s="329"/>
    </row>
    <row r="17" spans="2:9" ht="51.75" customHeight="1">
      <c r="B17" s="124"/>
      <c r="C17" s="125">
        <v>5</v>
      </c>
      <c r="D17" s="365" t="s">
        <v>215</v>
      </c>
      <c r="E17" s="366"/>
      <c r="F17" s="363" t="s">
        <v>216</v>
      </c>
      <c r="G17" s="340"/>
      <c r="H17" s="329"/>
      <c r="I17" s="329"/>
    </row>
    <row r="18" spans="2:9" ht="51.75" customHeight="1">
      <c r="B18" s="124"/>
      <c r="C18" s="125">
        <v>5</v>
      </c>
      <c r="D18" s="364" t="s">
        <v>217</v>
      </c>
      <c r="E18" s="365"/>
      <c r="F18" s="363" t="s">
        <v>218</v>
      </c>
      <c r="G18" s="340"/>
      <c r="H18" s="329"/>
      <c r="I18" s="329"/>
    </row>
    <row r="19" spans="2:9" ht="51.75" customHeight="1">
      <c r="B19" s="124"/>
      <c r="C19" s="125">
        <v>5</v>
      </c>
      <c r="D19" s="126" t="s">
        <v>219</v>
      </c>
      <c r="E19" s="127"/>
      <c r="F19" s="363" t="s">
        <v>220</v>
      </c>
      <c r="G19" s="340"/>
      <c r="H19" s="329"/>
      <c r="I19" s="329"/>
    </row>
    <row r="20" spans="2:9" ht="51.75" customHeight="1">
      <c r="B20" s="124"/>
      <c r="C20" s="125">
        <v>5</v>
      </c>
      <c r="D20" s="126" t="s">
        <v>221</v>
      </c>
      <c r="E20" s="127"/>
      <c r="F20" s="363" t="s">
        <v>222</v>
      </c>
      <c r="G20" s="340"/>
      <c r="H20" s="329"/>
      <c r="I20" s="329"/>
    </row>
    <row r="21" spans="2:9" ht="66.75" customHeight="1">
      <c r="B21" s="124"/>
      <c r="C21" s="125">
        <v>5</v>
      </c>
      <c r="D21" s="364" t="s">
        <v>223</v>
      </c>
      <c r="E21" s="365"/>
      <c r="F21" s="363" t="s">
        <v>224</v>
      </c>
      <c r="G21" s="340"/>
      <c r="H21" s="329"/>
      <c r="I21" s="329"/>
    </row>
    <row r="22" spans="2:9" ht="36" customHeight="1">
      <c r="B22" s="124"/>
      <c r="C22" s="125">
        <v>5</v>
      </c>
      <c r="D22" s="367" t="s">
        <v>225</v>
      </c>
      <c r="E22" s="368"/>
      <c r="F22" s="363" t="s">
        <v>226</v>
      </c>
      <c r="G22" s="340"/>
      <c r="H22" s="343"/>
      <c r="I22" s="343"/>
    </row>
    <row r="23" spans="2:9" ht="26.25" customHeight="1">
      <c r="B23" s="124"/>
      <c r="C23" s="125">
        <v>5</v>
      </c>
      <c r="D23" s="369" t="s">
        <v>227</v>
      </c>
      <c r="E23" s="369"/>
      <c r="F23" s="339" t="s">
        <v>228</v>
      </c>
      <c r="G23" s="340"/>
      <c r="H23" s="329"/>
      <c r="I23" s="329"/>
    </row>
    <row r="24" spans="2:9" ht="26.25" customHeight="1">
      <c r="B24" s="124"/>
      <c r="C24" s="125">
        <v>5</v>
      </c>
      <c r="D24" s="369" t="s">
        <v>229</v>
      </c>
      <c r="E24" s="369"/>
      <c r="F24" s="339" t="s">
        <v>230</v>
      </c>
      <c r="G24" s="340"/>
      <c r="H24" s="329"/>
      <c r="I24" s="329"/>
    </row>
    <row r="25" spans="2:9" ht="26.25" customHeight="1">
      <c r="B25" s="124"/>
      <c r="C25" s="125">
        <v>5</v>
      </c>
      <c r="D25" s="337" t="s">
        <v>231</v>
      </c>
      <c r="E25" s="338"/>
      <c r="F25" s="339" t="s">
        <v>232</v>
      </c>
      <c r="G25" s="340"/>
      <c r="H25" s="329"/>
      <c r="I25" s="329"/>
    </row>
    <row r="26" spans="2:9" ht="27" customHeight="1">
      <c r="B26" s="128"/>
      <c r="C26" s="330" t="s">
        <v>233</v>
      </c>
      <c r="D26" s="331"/>
      <c r="E26" s="331"/>
      <c r="F26" s="331"/>
      <c r="G26" s="332"/>
    </row>
    <row r="27" spans="2:9" ht="27" customHeight="1">
      <c r="B27" s="333" t="s">
        <v>234</v>
      </c>
      <c r="C27" s="334"/>
      <c r="D27" s="334"/>
      <c r="E27" s="334"/>
      <c r="F27" s="334"/>
      <c r="G27" s="335"/>
    </row>
    <row r="28" spans="2:9" ht="10.5" customHeight="1">
      <c r="B28" s="129"/>
      <c r="D28" s="130"/>
      <c r="E28" s="131"/>
      <c r="F28" s="132"/>
      <c r="G28" s="132"/>
    </row>
    <row r="29" spans="2:9">
      <c r="B29" s="129"/>
      <c r="C29" s="133"/>
      <c r="D29" s="336" t="s">
        <v>199</v>
      </c>
      <c r="E29" s="336"/>
      <c r="F29" s="341" t="s">
        <v>200</v>
      </c>
      <c r="G29" s="342"/>
    </row>
    <row r="30" spans="2:9">
      <c r="B30" s="129"/>
      <c r="D30" s="320" t="s">
        <v>201</v>
      </c>
      <c r="E30" s="320"/>
      <c r="F30" s="321" t="s">
        <v>235</v>
      </c>
      <c r="G30" s="322"/>
      <c r="H30" s="329"/>
      <c r="I30" s="329"/>
    </row>
    <row r="31" spans="2:9">
      <c r="B31" s="129"/>
      <c r="D31" s="320" t="s">
        <v>203</v>
      </c>
      <c r="E31" s="320"/>
      <c r="F31" s="321" t="s">
        <v>236</v>
      </c>
      <c r="G31" s="322"/>
      <c r="H31" s="329"/>
      <c r="I31" s="329"/>
    </row>
    <row r="32" spans="2:9">
      <c r="B32" s="129"/>
      <c r="D32" s="320" t="s">
        <v>205</v>
      </c>
      <c r="E32" s="320"/>
      <c r="F32" s="321" t="s">
        <v>237</v>
      </c>
      <c r="G32" s="322"/>
      <c r="H32" s="329"/>
      <c r="I32" s="329"/>
    </row>
    <row r="33" spans="2:9">
      <c r="B33" s="129"/>
      <c r="D33" s="320" t="s">
        <v>207</v>
      </c>
      <c r="E33" s="320"/>
      <c r="F33" s="321" t="s">
        <v>238</v>
      </c>
      <c r="G33" s="322"/>
      <c r="H33" s="329"/>
      <c r="I33" s="329"/>
    </row>
    <row r="34" spans="2:9">
      <c r="B34" s="129"/>
      <c r="D34" s="320" t="s">
        <v>209</v>
      </c>
      <c r="E34" s="320"/>
      <c r="F34" s="321" t="s">
        <v>239</v>
      </c>
      <c r="G34" s="322"/>
      <c r="H34" s="329"/>
      <c r="I34" s="329"/>
    </row>
    <row r="35" spans="2:9" ht="40.9" customHeight="1">
      <c r="B35" s="129"/>
      <c r="D35" s="320" t="s">
        <v>240</v>
      </c>
      <c r="E35" s="320"/>
      <c r="F35" s="321" t="s">
        <v>241</v>
      </c>
      <c r="G35" s="322"/>
      <c r="H35" s="329"/>
      <c r="I35" s="329"/>
    </row>
    <row r="36" spans="2:9" ht="42" customHeight="1">
      <c r="B36" s="134"/>
      <c r="C36" s="135"/>
      <c r="D36" s="320" t="s">
        <v>242</v>
      </c>
      <c r="E36" s="320"/>
      <c r="F36" s="321" t="s">
        <v>243</v>
      </c>
      <c r="G36" s="322"/>
      <c r="H36" s="319"/>
      <c r="I36" s="319"/>
    </row>
    <row r="37" spans="2:9" ht="30.75" customHeight="1">
      <c r="B37" s="134"/>
      <c r="C37" s="135"/>
      <c r="D37" s="320" t="s">
        <v>244</v>
      </c>
      <c r="E37" s="320"/>
      <c r="F37" s="325" t="s">
        <v>245</v>
      </c>
      <c r="G37" s="326"/>
      <c r="H37" s="319"/>
      <c r="I37" s="319"/>
    </row>
    <row r="38" spans="2:9" ht="33" customHeight="1">
      <c r="B38" s="134"/>
      <c r="C38" s="135"/>
      <c r="D38" s="320" t="s">
        <v>246</v>
      </c>
      <c r="E38" s="320"/>
      <c r="F38" s="325" t="s">
        <v>245</v>
      </c>
      <c r="G38" s="326"/>
      <c r="H38" s="319"/>
      <c r="I38" s="319"/>
    </row>
    <row r="39" spans="2:9" ht="30" customHeight="1">
      <c r="B39" s="134"/>
      <c r="C39" s="135"/>
      <c r="D39" s="320" t="s">
        <v>247</v>
      </c>
      <c r="E39" s="320"/>
      <c r="F39" s="325" t="s">
        <v>245</v>
      </c>
      <c r="G39" s="326"/>
      <c r="H39" s="319"/>
      <c r="I39" s="319"/>
    </row>
    <row r="40" spans="2:9" ht="30" customHeight="1">
      <c r="B40" s="134"/>
      <c r="C40" s="135"/>
      <c r="D40" s="320" t="s">
        <v>248</v>
      </c>
      <c r="E40" s="320"/>
      <c r="F40" s="325" t="s">
        <v>245</v>
      </c>
      <c r="G40" s="326"/>
      <c r="H40" s="319"/>
      <c r="I40" s="319"/>
    </row>
    <row r="41" spans="2:9" ht="30" customHeight="1">
      <c r="B41" s="134"/>
      <c r="C41" s="135"/>
      <c r="D41" s="323" t="s">
        <v>249</v>
      </c>
      <c r="E41" s="324"/>
      <c r="F41" s="321" t="s">
        <v>250</v>
      </c>
      <c r="G41" s="322"/>
      <c r="H41" s="319"/>
      <c r="I41" s="319"/>
    </row>
    <row r="42" spans="2:9" ht="35.25" customHeight="1">
      <c r="B42" s="134"/>
      <c r="C42" s="135"/>
      <c r="D42" s="320" t="s">
        <v>251</v>
      </c>
      <c r="E42" s="320"/>
      <c r="F42" s="321" t="s">
        <v>252</v>
      </c>
      <c r="G42" s="322"/>
      <c r="H42" s="319"/>
      <c r="I42" s="319"/>
    </row>
    <row r="43" spans="2:9" ht="31.5" customHeight="1">
      <c r="B43" s="134"/>
      <c r="C43" s="135"/>
      <c r="D43" s="320" t="s">
        <v>244</v>
      </c>
      <c r="E43" s="320"/>
      <c r="F43" s="325" t="s">
        <v>245</v>
      </c>
      <c r="G43" s="326"/>
      <c r="H43" s="319"/>
      <c r="I43" s="319"/>
    </row>
    <row r="44" spans="2:9" ht="35.25" customHeight="1">
      <c r="B44" s="134"/>
      <c r="C44" s="135"/>
      <c r="D44" s="320" t="s">
        <v>253</v>
      </c>
      <c r="E44" s="320"/>
      <c r="F44" s="325" t="s">
        <v>245</v>
      </c>
      <c r="G44" s="326"/>
      <c r="H44" s="319"/>
      <c r="I44" s="319"/>
    </row>
    <row r="45" spans="2:9" ht="57" customHeight="1">
      <c r="B45" s="134"/>
      <c r="C45" s="135"/>
      <c r="D45" s="320" t="s">
        <v>248</v>
      </c>
      <c r="E45" s="320"/>
      <c r="F45" s="325" t="s">
        <v>245</v>
      </c>
      <c r="G45" s="326"/>
      <c r="H45" s="319"/>
      <c r="I45" s="319"/>
    </row>
    <row r="46" spans="2:9" ht="32.25" customHeight="1">
      <c r="B46" s="134"/>
      <c r="C46" s="135"/>
      <c r="D46" s="320" t="s">
        <v>246</v>
      </c>
      <c r="E46" s="320"/>
      <c r="F46" s="325" t="s">
        <v>245</v>
      </c>
      <c r="G46" s="326"/>
      <c r="H46" s="319"/>
      <c r="I46" s="319"/>
    </row>
    <row r="47" spans="2:9" ht="32.25" customHeight="1">
      <c r="B47" s="134"/>
      <c r="C47" s="135"/>
      <c r="D47" s="323" t="s">
        <v>254</v>
      </c>
      <c r="E47" s="324"/>
      <c r="F47" s="327" t="s">
        <v>255</v>
      </c>
      <c r="G47" s="328"/>
      <c r="H47" s="319"/>
      <c r="I47" s="319"/>
    </row>
    <row r="48" spans="2:9" ht="32.25" customHeight="1">
      <c r="B48" s="134"/>
      <c r="C48" s="135"/>
      <c r="D48" s="320" t="s">
        <v>256</v>
      </c>
      <c r="E48" s="320"/>
      <c r="F48" s="321" t="s">
        <v>257</v>
      </c>
      <c r="G48" s="322"/>
      <c r="H48" s="319"/>
      <c r="I48" s="319"/>
    </row>
    <row r="49" spans="2:9" ht="32.25" customHeight="1">
      <c r="B49" s="134"/>
      <c r="C49" s="135"/>
      <c r="D49" s="320" t="s">
        <v>258</v>
      </c>
      <c r="E49" s="320"/>
      <c r="F49" s="321" t="s">
        <v>259</v>
      </c>
      <c r="G49" s="322"/>
      <c r="H49" s="319"/>
      <c r="I49" s="319"/>
    </row>
    <row r="50" spans="2:9" ht="32.25" customHeight="1">
      <c r="B50" s="134"/>
      <c r="C50" s="135"/>
      <c r="D50" s="320" t="s">
        <v>260</v>
      </c>
      <c r="E50" s="320"/>
      <c r="F50" s="321" t="s">
        <v>261</v>
      </c>
      <c r="G50" s="322"/>
      <c r="H50" s="319"/>
      <c r="I50" s="319"/>
    </row>
    <row r="51" spans="2:9" ht="32.25" customHeight="1">
      <c r="B51" s="134"/>
      <c r="C51" s="135"/>
      <c r="D51" s="130"/>
      <c r="E51" s="130"/>
      <c r="F51" s="132"/>
      <c r="G51" s="132"/>
      <c r="H51" s="319"/>
      <c r="I51" s="319"/>
    </row>
    <row r="52" spans="2:9" ht="32.25" customHeight="1">
      <c r="B52" s="134"/>
      <c r="C52" s="135"/>
      <c r="D52" s="130"/>
      <c r="E52" s="130"/>
      <c r="F52" s="132"/>
      <c r="G52" s="132"/>
    </row>
    <row r="53" spans="2:9" ht="32.25" customHeight="1">
      <c r="B53" s="134"/>
      <c r="C53" s="135"/>
      <c r="D53" s="130"/>
      <c r="E53" s="130"/>
      <c r="F53" s="132"/>
      <c r="G53" s="132"/>
    </row>
    <row r="54" spans="2:9" ht="21.75" customHeight="1">
      <c r="B54" s="313" t="s">
        <v>262</v>
      </c>
      <c r="C54" s="314"/>
      <c r="D54" s="314"/>
      <c r="E54" s="314"/>
      <c r="F54" s="314"/>
      <c r="G54" s="315"/>
    </row>
    <row r="55" spans="2:9" ht="21.75" customHeight="1">
      <c r="B55" s="313" t="s">
        <v>263</v>
      </c>
      <c r="C55" s="314"/>
      <c r="D55" s="314"/>
      <c r="E55" s="314"/>
      <c r="F55" s="314"/>
      <c r="G55" s="315"/>
    </row>
    <row r="56" spans="2:9" ht="20.25" customHeight="1">
      <c r="B56" s="313" t="s">
        <v>264</v>
      </c>
      <c r="C56" s="314"/>
      <c r="D56" s="314"/>
      <c r="E56" s="314"/>
      <c r="F56" s="314"/>
      <c r="G56" s="315"/>
    </row>
    <row r="57" spans="2:9" ht="20.25" customHeight="1">
      <c r="B57" s="313" t="s">
        <v>265</v>
      </c>
      <c r="C57" s="314"/>
      <c r="D57" s="314"/>
      <c r="E57" s="314"/>
      <c r="F57" s="314"/>
      <c r="G57" s="315"/>
    </row>
    <row r="58" spans="2:9" ht="18" customHeight="1" thickBot="1">
      <c r="B58" s="316" t="s">
        <v>266</v>
      </c>
      <c r="C58" s="317"/>
      <c r="D58" s="317"/>
      <c r="E58" s="317"/>
      <c r="F58" s="317"/>
      <c r="G58" s="318"/>
    </row>
    <row r="59" spans="2:9">
      <c r="B59" s="136"/>
      <c r="C59" s="137"/>
      <c r="D59" s="136"/>
      <c r="E59" s="136"/>
      <c r="F59" s="136"/>
      <c r="G59" s="136"/>
    </row>
  </sheetData>
  <mergeCells count="125">
    <mergeCell ref="F20:G20"/>
    <mergeCell ref="D21:E21"/>
    <mergeCell ref="F21:G21"/>
    <mergeCell ref="D22:E22"/>
    <mergeCell ref="F22:G22"/>
    <mergeCell ref="D23:E23"/>
    <mergeCell ref="F23:G23"/>
    <mergeCell ref="D24:E24"/>
    <mergeCell ref="F24:G24"/>
    <mergeCell ref="D15:E15"/>
    <mergeCell ref="F15:G15"/>
    <mergeCell ref="D16:E16"/>
    <mergeCell ref="F16:G16"/>
    <mergeCell ref="D17:E17"/>
    <mergeCell ref="F17:G17"/>
    <mergeCell ref="D18:E18"/>
    <mergeCell ref="F18:G18"/>
    <mergeCell ref="F19:G19"/>
    <mergeCell ref="H10:I10"/>
    <mergeCell ref="H11:I11"/>
    <mergeCell ref="H12:I12"/>
    <mergeCell ref="H13:I13"/>
    <mergeCell ref="H14:I14"/>
    <mergeCell ref="B2:G2"/>
    <mergeCell ref="B3:G3"/>
    <mergeCell ref="B4:G4"/>
    <mergeCell ref="B6:G7"/>
    <mergeCell ref="D9:E9"/>
    <mergeCell ref="F9:G9"/>
    <mergeCell ref="D10:E10"/>
    <mergeCell ref="F10:G10"/>
    <mergeCell ref="D11:E11"/>
    <mergeCell ref="F11:G11"/>
    <mergeCell ref="D12:E12"/>
    <mergeCell ref="F12:G12"/>
    <mergeCell ref="D13:E13"/>
    <mergeCell ref="F13:G13"/>
    <mergeCell ref="D14:E14"/>
    <mergeCell ref="F14:G14"/>
    <mergeCell ref="H20:I20"/>
    <mergeCell ref="H21:I21"/>
    <mergeCell ref="H22:I22"/>
    <mergeCell ref="H23:I23"/>
    <mergeCell ref="H24:I24"/>
    <mergeCell ref="H15:I15"/>
    <mergeCell ref="H16:I16"/>
    <mergeCell ref="H17:I17"/>
    <mergeCell ref="H18:I18"/>
    <mergeCell ref="H19:I19"/>
    <mergeCell ref="H31:I31"/>
    <mergeCell ref="D32:E32"/>
    <mergeCell ref="H32:I32"/>
    <mergeCell ref="D33:E33"/>
    <mergeCell ref="H33:I33"/>
    <mergeCell ref="H25:I25"/>
    <mergeCell ref="C26:G26"/>
    <mergeCell ref="B27:G27"/>
    <mergeCell ref="D29:E29"/>
    <mergeCell ref="D30:E30"/>
    <mergeCell ref="H30:I30"/>
    <mergeCell ref="D25:E25"/>
    <mergeCell ref="F25:G25"/>
    <mergeCell ref="F29:G29"/>
    <mergeCell ref="F30:G30"/>
    <mergeCell ref="F31:G31"/>
    <mergeCell ref="D31:E31"/>
    <mergeCell ref="F32:G32"/>
    <mergeCell ref="F33:G33"/>
    <mergeCell ref="H37:I37"/>
    <mergeCell ref="D38:E38"/>
    <mergeCell ref="H38:I38"/>
    <mergeCell ref="D39:E39"/>
    <mergeCell ref="H39:I39"/>
    <mergeCell ref="H34:I34"/>
    <mergeCell ref="D35:E35"/>
    <mergeCell ref="H35:I35"/>
    <mergeCell ref="D36:E36"/>
    <mergeCell ref="H36:I36"/>
    <mergeCell ref="F34:G34"/>
    <mergeCell ref="D34:E34"/>
    <mergeCell ref="F35:G35"/>
    <mergeCell ref="F36:G36"/>
    <mergeCell ref="F37:G37"/>
    <mergeCell ref="D37:E37"/>
    <mergeCell ref="F38:G38"/>
    <mergeCell ref="F39:G39"/>
    <mergeCell ref="H43:I43"/>
    <mergeCell ref="D44:E44"/>
    <mergeCell ref="H44:I44"/>
    <mergeCell ref="D45:E45"/>
    <mergeCell ref="H45:I45"/>
    <mergeCell ref="H40:I40"/>
    <mergeCell ref="D41:E41"/>
    <mergeCell ref="H41:I41"/>
    <mergeCell ref="D42:E42"/>
    <mergeCell ref="H42:I42"/>
    <mergeCell ref="F40:G40"/>
    <mergeCell ref="D40:E40"/>
    <mergeCell ref="F41:G41"/>
    <mergeCell ref="F42:G42"/>
    <mergeCell ref="F43:G43"/>
    <mergeCell ref="D43:E43"/>
    <mergeCell ref="F44:G44"/>
    <mergeCell ref="F45:G45"/>
    <mergeCell ref="B56:G56"/>
    <mergeCell ref="B57:G57"/>
    <mergeCell ref="B58:G58"/>
    <mergeCell ref="H49:I49"/>
    <mergeCell ref="D50:E50"/>
    <mergeCell ref="F50:G50"/>
    <mergeCell ref="H50:I50"/>
    <mergeCell ref="H51:I51"/>
    <mergeCell ref="H46:I46"/>
    <mergeCell ref="D47:E47"/>
    <mergeCell ref="H47:I47"/>
    <mergeCell ref="D48:E48"/>
    <mergeCell ref="H48:I48"/>
    <mergeCell ref="F46:G46"/>
    <mergeCell ref="D46:E46"/>
    <mergeCell ref="F47:G47"/>
    <mergeCell ref="F48:G48"/>
    <mergeCell ref="F49:G49"/>
    <mergeCell ref="D49:E49"/>
    <mergeCell ref="B54:G54"/>
    <mergeCell ref="B55:G55"/>
  </mergeCells>
  <printOptions horizontalCentered="1"/>
  <pageMargins left="0.31496062992125984" right="0.31496062992125984" top="1.1417322834645669" bottom="1.1417322834645669" header="0.31496062992125984" footer="0.31496062992125984"/>
  <pageSetup scale="77"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X110"/>
  <sheetViews>
    <sheetView showGridLines="0" zoomScale="80" zoomScaleNormal="80" zoomScalePageLayoutView="50" workbookViewId="0">
      <selection activeCell="B60" sqref="B60:B69"/>
    </sheetView>
  </sheetViews>
  <sheetFormatPr baseColWidth="10" defaultColWidth="11.42578125" defaultRowHeight="12.75"/>
  <cols>
    <col min="1" max="1" width="5" style="68" bestFit="1" customWidth="1"/>
    <col min="2" max="2" width="26.28515625" style="68" customWidth="1"/>
    <col min="3" max="3" width="27.140625" style="68" hidden="1" customWidth="1"/>
    <col min="4" max="4" width="77.5703125" style="69" hidden="1" customWidth="1"/>
    <col min="5" max="5" width="14" style="68" hidden="1" customWidth="1"/>
    <col min="6" max="6" width="13.42578125" style="68" hidden="1" customWidth="1"/>
    <col min="7" max="7" width="12.5703125" style="68" hidden="1" customWidth="1"/>
    <col min="8" max="8" width="11.85546875" style="68" hidden="1" customWidth="1"/>
    <col min="9" max="9" width="49.7109375" style="68" customWidth="1"/>
    <col min="10" max="10" width="48.28515625" style="68" customWidth="1"/>
    <col min="11" max="11" width="12.28515625" style="68" customWidth="1"/>
    <col min="12" max="12" width="15.28515625" style="68" bestFit="1" customWidth="1"/>
    <col min="13" max="13" width="16.42578125" style="68" customWidth="1"/>
    <col min="14" max="14" width="16.140625" style="68" customWidth="1"/>
    <col min="15" max="15" width="6.28515625" style="68" hidden="1" customWidth="1"/>
    <col min="16" max="16" width="11.42578125" style="63"/>
    <col min="17" max="17" width="47.85546875" style="63" customWidth="1"/>
    <col min="18" max="258" width="11.42578125" style="63"/>
    <col min="259" max="16384" width="11.42578125" style="64"/>
  </cols>
  <sheetData>
    <row r="1" spans="1:258">
      <c r="A1" s="370"/>
      <c r="B1" s="371"/>
      <c r="C1" s="155"/>
      <c r="D1" s="156"/>
      <c r="E1" s="155"/>
      <c r="F1" s="155"/>
      <c r="G1" s="155"/>
      <c r="H1" s="155"/>
      <c r="I1" s="155"/>
      <c r="J1" s="155"/>
      <c r="K1" s="155"/>
      <c r="L1" s="155"/>
      <c r="M1" s="155"/>
      <c r="N1" s="155"/>
      <c r="O1" s="154"/>
    </row>
    <row r="2" spans="1:258">
      <c r="A2" s="370"/>
      <c r="B2" s="371"/>
      <c r="C2" s="155"/>
      <c r="D2" s="156"/>
      <c r="E2" s="155"/>
      <c r="F2" s="155"/>
      <c r="G2" s="155"/>
      <c r="H2" s="155"/>
      <c r="I2" s="155"/>
      <c r="J2" s="155"/>
      <c r="K2" s="155"/>
      <c r="L2" s="155"/>
      <c r="M2" s="155"/>
      <c r="N2" s="155"/>
      <c r="O2" s="154"/>
    </row>
    <row r="3" spans="1:258">
      <c r="A3" s="370"/>
      <c r="B3" s="371"/>
      <c r="C3" s="157"/>
      <c r="D3" s="156"/>
      <c r="E3" s="155"/>
      <c r="F3" s="155"/>
      <c r="G3" s="155"/>
      <c r="H3" s="155"/>
      <c r="I3" s="155"/>
      <c r="J3" s="155"/>
      <c r="K3" s="155"/>
      <c r="L3" s="155"/>
      <c r="M3" s="155"/>
      <c r="N3" s="155"/>
      <c r="O3" s="154"/>
    </row>
    <row r="4" spans="1:258" ht="19.5" customHeight="1">
      <c r="A4" s="372" t="s">
        <v>267</v>
      </c>
      <c r="B4" s="372"/>
      <c r="C4" s="373" t="s">
        <v>5</v>
      </c>
      <c r="D4" s="373"/>
      <c r="E4" s="373"/>
      <c r="F4" s="373"/>
      <c r="G4" s="373"/>
      <c r="H4" s="373"/>
      <c r="I4" s="373"/>
      <c r="J4" s="373"/>
      <c r="K4" s="373"/>
      <c r="L4" s="373"/>
      <c r="M4" s="373"/>
      <c r="N4" s="373"/>
      <c r="O4" s="139"/>
    </row>
    <row r="5" spans="1:258" ht="38.450000000000003" customHeight="1">
      <c r="A5" s="372" t="s">
        <v>268</v>
      </c>
      <c r="B5" s="372"/>
      <c r="C5" s="374" t="s">
        <v>36</v>
      </c>
      <c r="D5" s="374"/>
      <c r="E5" s="374"/>
      <c r="F5" s="374"/>
      <c r="G5" s="374"/>
      <c r="H5" s="374"/>
      <c r="I5" s="374"/>
      <c r="J5" s="374"/>
      <c r="K5" s="374"/>
      <c r="L5" s="374"/>
      <c r="M5" s="374"/>
      <c r="N5" s="374"/>
      <c r="O5" s="140"/>
    </row>
    <row r="6" spans="1:258" ht="16.5" customHeight="1">
      <c r="A6" s="372" t="s">
        <v>269</v>
      </c>
      <c r="B6" s="372"/>
      <c r="C6" s="374" t="s">
        <v>270</v>
      </c>
      <c r="D6" s="374"/>
      <c r="E6" s="374"/>
      <c r="F6" s="374"/>
      <c r="G6" s="374"/>
      <c r="H6" s="374"/>
      <c r="I6" s="374"/>
      <c r="J6" s="374"/>
      <c r="K6" s="374"/>
      <c r="L6" s="374"/>
      <c r="M6" s="374"/>
      <c r="N6" s="374"/>
      <c r="O6" s="141"/>
    </row>
    <row r="7" spans="1:258" ht="15.6" customHeight="1">
      <c r="A7" s="138" t="s">
        <v>271</v>
      </c>
      <c r="B7" s="138"/>
      <c r="C7" s="138"/>
      <c r="D7" s="383" t="s">
        <v>272</v>
      </c>
      <c r="E7" s="383" t="s">
        <v>273</v>
      </c>
      <c r="F7" s="383"/>
      <c r="G7" s="383"/>
      <c r="H7" s="383"/>
      <c r="I7" s="383" t="s">
        <v>274</v>
      </c>
      <c r="J7" s="383"/>
      <c r="K7" s="383"/>
      <c r="L7" s="383"/>
      <c r="M7" s="383"/>
      <c r="N7" s="384" t="s">
        <v>275</v>
      </c>
      <c r="O7" s="384"/>
    </row>
    <row r="8" spans="1:258" ht="17.25" customHeight="1">
      <c r="A8" s="385" t="s">
        <v>276</v>
      </c>
      <c r="B8" s="386" t="s">
        <v>277</v>
      </c>
      <c r="C8" s="142" t="s">
        <v>278</v>
      </c>
      <c r="D8" s="383"/>
      <c r="E8" s="387" t="s">
        <v>215</v>
      </c>
      <c r="F8" s="387" t="s">
        <v>279</v>
      </c>
      <c r="G8" s="375" t="s">
        <v>280</v>
      </c>
      <c r="H8" s="375" t="s">
        <v>221</v>
      </c>
      <c r="I8" s="375" t="s">
        <v>281</v>
      </c>
      <c r="J8" s="143" t="s">
        <v>282</v>
      </c>
      <c r="K8" s="375" t="s">
        <v>274</v>
      </c>
      <c r="L8" s="375" t="s">
        <v>283</v>
      </c>
      <c r="M8" s="375" t="s">
        <v>284</v>
      </c>
      <c r="N8" s="376" t="s">
        <v>285</v>
      </c>
      <c r="O8" s="382" t="s">
        <v>286</v>
      </c>
    </row>
    <row r="9" spans="1:258" s="66" customFormat="1" ht="24.75" customHeight="1">
      <c r="A9" s="385"/>
      <c r="B9" s="383"/>
      <c r="C9" s="144" t="s">
        <v>287</v>
      </c>
      <c r="D9" s="383"/>
      <c r="E9" s="387"/>
      <c r="F9" s="387"/>
      <c r="G9" s="375"/>
      <c r="H9" s="375"/>
      <c r="I9" s="375"/>
      <c r="J9" s="143" t="s">
        <v>288</v>
      </c>
      <c r="K9" s="375" t="s">
        <v>289</v>
      </c>
      <c r="L9" s="375"/>
      <c r="M9" s="375" t="s">
        <v>289</v>
      </c>
      <c r="N9" s="376"/>
      <c r="O9" s="382"/>
      <c r="P9" s="6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c r="IW9" s="65"/>
      <c r="IX9" s="65"/>
    </row>
    <row r="10" spans="1:258" ht="27.75" customHeight="1">
      <c r="A10" s="377">
        <v>1</v>
      </c>
      <c r="B10" s="378" t="s">
        <v>494</v>
      </c>
      <c r="C10" s="379" t="s">
        <v>495</v>
      </c>
      <c r="D10" s="150" t="s">
        <v>496</v>
      </c>
      <c r="E10" s="380">
        <v>4</v>
      </c>
      <c r="F10" s="380">
        <v>1</v>
      </c>
      <c r="G10" s="381">
        <f>+F10/E10</f>
        <v>0.25</v>
      </c>
      <c r="H10" s="377" t="str">
        <f>CONCATENATE(IF(G10&lt;='8- Politicas de admiistracion '!$D$6,'8- Politicas de admiistracion '!$B$6,IF(G10&lt;='8- Politicas de admiistracion '!$D$7,'8- Politicas de admiistracion '!$B$7,IF(G10&lt;='8- Politicas de admiistracion '!$D$8,'8- Politicas de admiistracion '!$B$8,IF(G10&lt;='8- Politicas de admiistracion '!$D$9,'8- Politicas de admiistracion '!$B$9,IF(G10&lt;='8- Politicas de admiistracion '!$D$10,'8- Politicas de admiistracion '!$B$10,"Probabilidad no valida")))))," - ",VLOOKUP(IF(G10&lt;='8- Politicas de admiistracion '!$D$6,'8- Politicas de admiistracion '!$B$6,IF(G10&lt;='8- Politicas de admiistracion '!$D$7,'8- Politicas de admiistracion '!$B$7,IF(G10&lt;='8- Politicas de admiistracion '!$D$8,'8- Politicas de admiistracion '!$B$8,IF(G10&lt;='8- Politicas de admiistracion '!$D$9,'8- Politicas de admiistracion '!$B$9,IF(G10&lt;='8- Politicas de admiistracion '!$D$10,'8- Politicas de admiistracion '!$B$10,"Probabilidad no valida"))))),'8- Politicas de admiistracion '!$B$6:$F$10,5,FALSE))</f>
        <v>Media - 3</v>
      </c>
      <c r="I10" s="150" t="s">
        <v>290</v>
      </c>
      <c r="J10" s="151" t="s">
        <v>291</v>
      </c>
      <c r="K10" s="145" t="str">
        <f>IFERROR(CONCATENATE(INDEX('8- Politicas de admiistracion '!$B$16:$F$53,MATCH('5. Identificación de Riesgos'!J10,'8- Politicas de admiistracion '!$C$16:$C$54,0),1)," - ",L10),"")</f>
        <v>Menor - 2</v>
      </c>
      <c r="L10" s="146">
        <f>IFERROR(VLOOKUP(INDEX('8- Politicas de admiistracion '!$B$16:$F$64,MATCH('5. Identificación de Riesgos'!J10,'8- Politicas de admiistracion '!$C$16:$C$64,0),1),'8- Politicas de admiistracion '!$B$16:$F$64,5,FALSE),"")</f>
        <v>2</v>
      </c>
      <c r="M10" s="377" t="str">
        <f>IFERROR(CONCATENATE(INDEX('8- Politicas de admiistracion '!$B$16:$F$53,MATCH(ROUND(AVERAGE(L10:L19),0),'8- Politicas de admiistracion '!$F$16:$F$53,0),1)," - ",ROUND(AVERAGE(L10:L19),0)),"")</f>
        <v>Menor - 2</v>
      </c>
      <c r="N10" s="377" t="str">
        <f>IFERROR(CONCATENATE(VLOOKUP((LEFT(H10,LEN(H10)-4)&amp;LEFT(M10,LEN(M10)-4)),'9- Matriz de Calor '!$D$17:$E$41,2,0)," - ",RIGHT(H10,1)*RIGHT(M10,1)),"")</f>
        <v>Moderado - 6</v>
      </c>
      <c r="O10" s="377">
        <f>RIGHT(H10,1)*RIGHT(M10,1)</f>
        <v>6</v>
      </c>
    </row>
    <row r="11" spans="1:258" ht="24.75" customHeight="1">
      <c r="A11" s="377"/>
      <c r="B11" s="378"/>
      <c r="C11" s="379"/>
      <c r="D11" s="150" t="s">
        <v>497</v>
      </c>
      <c r="E11" s="380"/>
      <c r="F11" s="380"/>
      <c r="G11" s="381"/>
      <c r="H11" s="377"/>
      <c r="I11" s="150" t="s">
        <v>292</v>
      </c>
      <c r="J11" s="151" t="s">
        <v>293</v>
      </c>
      <c r="K11" s="145" t="s">
        <v>294</v>
      </c>
      <c r="L11" s="146">
        <v>3</v>
      </c>
      <c r="M11" s="377"/>
      <c r="N11" s="377"/>
      <c r="O11" s="377"/>
    </row>
    <row r="12" spans="1:258" ht="25.5">
      <c r="A12" s="377"/>
      <c r="B12" s="378"/>
      <c r="C12" s="379"/>
      <c r="D12" s="151" t="s">
        <v>498</v>
      </c>
      <c r="E12" s="380"/>
      <c r="F12" s="380"/>
      <c r="G12" s="381"/>
      <c r="H12" s="377"/>
      <c r="I12" s="150" t="s">
        <v>295</v>
      </c>
      <c r="J12" s="151" t="s">
        <v>296</v>
      </c>
      <c r="K12" s="145" t="s">
        <v>297</v>
      </c>
      <c r="L12" s="146">
        <v>1</v>
      </c>
      <c r="M12" s="377"/>
      <c r="N12" s="377"/>
      <c r="O12" s="377"/>
    </row>
    <row r="13" spans="1:258" ht="25.5">
      <c r="A13" s="377"/>
      <c r="B13" s="378"/>
      <c r="C13" s="379"/>
      <c r="D13" s="151" t="s">
        <v>298</v>
      </c>
      <c r="E13" s="380"/>
      <c r="F13" s="380"/>
      <c r="G13" s="381"/>
      <c r="H13" s="377"/>
      <c r="I13" s="150" t="s">
        <v>299</v>
      </c>
      <c r="J13" s="151" t="s">
        <v>300</v>
      </c>
      <c r="K13" s="145" t="s">
        <v>297</v>
      </c>
      <c r="L13" s="146">
        <v>1</v>
      </c>
      <c r="M13" s="377"/>
      <c r="N13" s="377"/>
      <c r="O13" s="377"/>
    </row>
    <row r="14" spans="1:258" ht="25.5" customHeight="1">
      <c r="A14" s="377"/>
      <c r="B14" s="378"/>
      <c r="C14" s="379"/>
      <c r="D14" s="151"/>
      <c r="E14" s="380"/>
      <c r="F14" s="380"/>
      <c r="G14" s="381"/>
      <c r="H14" s="377"/>
      <c r="I14" s="150"/>
      <c r="J14" s="151"/>
      <c r="K14" s="145" t="s">
        <v>301</v>
      </c>
      <c r="L14" s="146" t="s">
        <v>301</v>
      </c>
      <c r="M14" s="377"/>
      <c r="N14" s="377"/>
      <c r="O14" s="377"/>
    </row>
    <row r="15" spans="1:258">
      <c r="A15" s="377"/>
      <c r="B15" s="378"/>
      <c r="C15" s="379"/>
      <c r="D15" s="151"/>
      <c r="E15" s="380"/>
      <c r="F15" s="380"/>
      <c r="G15" s="381"/>
      <c r="H15" s="377"/>
      <c r="I15" s="150"/>
      <c r="J15" s="151"/>
      <c r="K15" s="145" t="s">
        <v>301</v>
      </c>
      <c r="L15" s="146" t="s">
        <v>301</v>
      </c>
      <c r="M15" s="377"/>
      <c r="N15" s="377"/>
      <c r="O15" s="377"/>
    </row>
    <row r="16" spans="1:258">
      <c r="A16" s="377"/>
      <c r="B16" s="378"/>
      <c r="C16" s="379"/>
      <c r="D16" s="151"/>
      <c r="E16" s="380"/>
      <c r="F16" s="380"/>
      <c r="G16" s="381"/>
      <c r="H16" s="377"/>
      <c r="I16" s="150"/>
      <c r="J16" s="151"/>
      <c r="K16" s="145" t="s">
        <v>301</v>
      </c>
      <c r="L16" s="146" t="s">
        <v>301</v>
      </c>
      <c r="M16" s="377"/>
      <c r="N16" s="377"/>
      <c r="O16" s="377"/>
    </row>
    <row r="17" spans="1:15">
      <c r="A17" s="377"/>
      <c r="B17" s="378"/>
      <c r="C17" s="379"/>
      <c r="D17" s="151"/>
      <c r="E17" s="380"/>
      <c r="F17" s="380"/>
      <c r="G17" s="381"/>
      <c r="H17" s="377"/>
      <c r="I17" s="150"/>
      <c r="J17" s="151"/>
      <c r="K17" s="145" t="s">
        <v>301</v>
      </c>
      <c r="L17" s="146" t="s">
        <v>301</v>
      </c>
      <c r="M17" s="377"/>
      <c r="N17" s="377"/>
      <c r="O17" s="377"/>
    </row>
    <row r="18" spans="1:15">
      <c r="A18" s="377"/>
      <c r="B18" s="378"/>
      <c r="C18" s="379"/>
      <c r="D18" s="151"/>
      <c r="E18" s="380"/>
      <c r="F18" s="380"/>
      <c r="G18" s="381"/>
      <c r="H18" s="377"/>
      <c r="I18" s="150"/>
      <c r="J18" s="151"/>
      <c r="K18" s="145" t="s">
        <v>301</v>
      </c>
      <c r="L18" s="146" t="s">
        <v>301</v>
      </c>
      <c r="M18" s="377"/>
      <c r="N18" s="377"/>
      <c r="O18" s="377"/>
    </row>
    <row r="19" spans="1:15">
      <c r="A19" s="377"/>
      <c r="B19" s="378"/>
      <c r="C19" s="379"/>
      <c r="D19" s="151"/>
      <c r="E19" s="380"/>
      <c r="F19" s="380"/>
      <c r="G19" s="381"/>
      <c r="H19" s="377"/>
      <c r="I19" s="150"/>
      <c r="J19" s="151"/>
      <c r="K19" s="145" t="s">
        <v>301</v>
      </c>
      <c r="L19" s="146" t="s">
        <v>301</v>
      </c>
      <c r="M19" s="377"/>
      <c r="N19" s="377"/>
      <c r="O19" s="377"/>
    </row>
    <row r="20" spans="1:15" ht="30" customHeight="1">
      <c r="A20" s="377">
        <v>2</v>
      </c>
      <c r="B20" s="378" t="s">
        <v>499</v>
      </c>
      <c r="C20" s="379" t="s">
        <v>500</v>
      </c>
      <c r="D20" s="147" t="s">
        <v>501</v>
      </c>
      <c r="E20" s="377">
        <v>4</v>
      </c>
      <c r="F20" s="377">
        <v>1</v>
      </c>
      <c r="G20" s="381">
        <f t="shared" ref="G20" si="0">+F20/E20</f>
        <v>0.25</v>
      </c>
      <c r="H20" s="377" t="str">
        <f>CONCATENATE(IF(G20&lt;='8- Politicas de admiistracion '!$D$6,'8- Politicas de admiistracion '!$B$6,IF(G20&lt;='8- Politicas de admiistracion '!$D$7,'8- Politicas de admiistracion '!$B$7,IF(G20&lt;='8- Politicas de admiistracion '!$D$8,'8- Politicas de admiistracion '!$B$8,IF(G20&lt;='8- Politicas de admiistracion '!$D$9,'8- Politicas de admiistracion '!$B$9,IF(G20&lt;='8- Politicas de admiistracion '!$D$10,'8- Politicas de admiistracion '!$B$10,"Probabilidad no valida")))))," - ",VLOOKUP(IF(G20&lt;='8- Politicas de admiistracion '!$D$6,'8- Politicas de admiistracion '!$B$6,IF(G20&lt;='8- Politicas de admiistracion '!$D$7,'8- Politicas de admiistracion '!$B$7,IF(G20&lt;='8- Politicas de admiistracion '!$D$8,'8- Politicas de admiistracion '!$B$8,IF(G20&lt;='8- Politicas de admiistracion '!$D$9,'8- Politicas de admiistracion '!$B$9,IF(G20&lt;='8- Politicas de admiistracion '!$D$10,'8- Politicas de admiistracion '!$B$10,"Probabilidad no valida"))))),'8- Politicas de admiistracion '!$B$6:$F$10,5,FALSE))</f>
        <v>Media - 3</v>
      </c>
      <c r="I20" s="150" t="s">
        <v>292</v>
      </c>
      <c r="J20" s="150" t="s">
        <v>302</v>
      </c>
      <c r="K20" s="145" t="s">
        <v>303</v>
      </c>
      <c r="L20" s="146">
        <v>2</v>
      </c>
      <c r="M20" s="377" t="str">
        <f>IFERROR(CONCATENATE(INDEX('8- Politicas de admiistracion '!$B$16:$F$53,MATCH(ROUND(AVERAGE(L20:L29),0),'8- Politicas de admiistracion '!$F$16:$F$53,0),1)," - ",ROUND(AVERAGE(L20:L29),0)),"")</f>
        <v>Menor - 2</v>
      </c>
      <c r="N20" s="377" t="str">
        <f>IFERROR(CONCATENATE(VLOOKUP((LEFT(H20,LEN(H20)-4)&amp;LEFT(M20,LEN(M20)-4)),'9- Matriz de Calor '!$D$17:$E$41,2,0)," - ",RIGHT(H20,1)*RIGHT(M20,1)),"")</f>
        <v>Moderado - 6</v>
      </c>
      <c r="O20" s="377">
        <f>RIGHT(H20,1)*RIGHT(M20,1)</f>
        <v>6</v>
      </c>
    </row>
    <row r="21" spans="1:15" ht="22.5" customHeight="1">
      <c r="A21" s="377"/>
      <c r="B21" s="378"/>
      <c r="C21" s="379"/>
      <c r="D21" s="147" t="s">
        <v>502</v>
      </c>
      <c r="E21" s="377"/>
      <c r="F21" s="377"/>
      <c r="G21" s="381"/>
      <c r="H21" s="377"/>
      <c r="I21" s="150" t="s">
        <v>295</v>
      </c>
      <c r="J21" s="150" t="s">
        <v>304</v>
      </c>
      <c r="K21" s="145" t="s">
        <v>305</v>
      </c>
      <c r="L21" s="146">
        <v>4</v>
      </c>
      <c r="M21" s="377"/>
      <c r="N21" s="377"/>
      <c r="O21" s="377"/>
    </row>
    <row r="22" spans="1:15" ht="25.5">
      <c r="A22" s="377"/>
      <c r="B22" s="378"/>
      <c r="C22" s="379"/>
      <c r="D22" s="147" t="s">
        <v>503</v>
      </c>
      <c r="E22" s="377"/>
      <c r="F22" s="377"/>
      <c r="G22" s="381"/>
      <c r="H22" s="377"/>
      <c r="I22" s="150" t="s">
        <v>299</v>
      </c>
      <c r="J22" s="150" t="s">
        <v>306</v>
      </c>
      <c r="K22" s="145" t="s">
        <v>303</v>
      </c>
      <c r="L22" s="146">
        <v>2</v>
      </c>
      <c r="M22" s="377"/>
      <c r="N22" s="377"/>
      <c r="O22" s="377"/>
    </row>
    <row r="23" spans="1:15" ht="25.5">
      <c r="A23" s="377"/>
      <c r="B23" s="378"/>
      <c r="C23" s="379"/>
      <c r="D23" s="147" t="s">
        <v>504</v>
      </c>
      <c r="E23" s="377"/>
      <c r="F23" s="377"/>
      <c r="G23" s="381"/>
      <c r="H23" s="377"/>
      <c r="I23" s="150" t="s">
        <v>290</v>
      </c>
      <c r="J23" s="150" t="s">
        <v>307</v>
      </c>
      <c r="K23" s="145" t="s">
        <v>297</v>
      </c>
      <c r="L23" s="146">
        <v>1</v>
      </c>
      <c r="M23" s="377"/>
      <c r="N23" s="377"/>
      <c r="O23" s="377"/>
    </row>
    <row r="24" spans="1:15">
      <c r="A24" s="377"/>
      <c r="B24" s="378"/>
      <c r="C24" s="379"/>
      <c r="D24" s="147"/>
      <c r="E24" s="377"/>
      <c r="F24" s="377"/>
      <c r="G24" s="381"/>
      <c r="H24" s="377"/>
      <c r="I24" s="150"/>
      <c r="J24" s="150"/>
      <c r="K24" s="145" t="s">
        <v>301</v>
      </c>
      <c r="L24" s="146" t="s">
        <v>301</v>
      </c>
      <c r="M24" s="377"/>
      <c r="N24" s="377"/>
      <c r="O24" s="377"/>
    </row>
    <row r="25" spans="1:15" ht="10.5" customHeight="1">
      <c r="A25" s="377"/>
      <c r="B25" s="378"/>
      <c r="C25" s="379"/>
      <c r="D25" s="147"/>
      <c r="E25" s="377"/>
      <c r="F25" s="377"/>
      <c r="G25" s="381"/>
      <c r="H25" s="377"/>
      <c r="I25" s="150"/>
      <c r="J25" s="150"/>
      <c r="K25" s="145" t="s">
        <v>301</v>
      </c>
      <c r="L25" s="146" t="s">
        <v>301</v>
      </c>
      <c r="M25" s="377"/>
      <c r="N25" s="377"/>
      <c r="O25" s="377"/>
    </row>
    <row r="26" spans="1:15" ht="10.5" customHeight="1">
      <c r="A26" s="377"/>
      <c r="B26" s="378"/>
      <c r="C26" s="379"/>
      <c r="D26" s="147"/>
      <c r="E26" s="377"/>
      <c r="F26" s="377"/>
      <c r="G26" s="381"/>
      <c r="H26" s="377"/>
      <c r="I26" s="150"/>
      <c r="J26" s="150"/>
      <c r="K26" s="145" t="s">
        <v>301</v>
      </c>
      <c r="L26" s="146" t="s">
        <v>301</v>
      </c>
      <c r="M26" s="377"/>
      <c r="N26" s="377"/>
      <c r="O26" s="377"/>
    </row>
    <row r="27" spans="1:15" ht="10.5" customHeight="1">
      <c r="A27" s="377"/>
      <c r="B27" s="378"/>
      <c r="C27" s="379"/>
      <c r="D27" s="147"/>
      <c r="E27" s="377"/>
      <c r="F27" s="377"/>
      <c r="G27" s="381"/>
      <c r="H27" s="377"/>
      <c r="I27" s="150"/>
      <c r="J27" s="150"/>
      <c r="K27" s="145" t="s">
        <v>301</v>
      </c>
      <c r="L27" s="146" t="s">
        <v>301</v>
      </c>
      <c r="M27" s="377"/>
      <c r="N27" s="377"/>
      <c r="O27" s="377"/>
    </row>
    <row r="28" spans="1:15" ht="10.5" customHeight="1">
      <c r="A28" s="377"/>
      <c r="B28" s="378"/>
      <c r="C28" s="379"/>
      <c r="D28" s="147"/>
      <c r="E28" s="377"/>
      <c r="F28" s="377"/>
      <c r="G28" s="381"/>
      <c r="H28" s="377"/>
      <c r="I28" s="150"/>
      <c r="J28" s="150"/>
      <c r="K28" s="145" t="s">
        <v>301</v>
      </c>
      <c r="L28" s="146" t="s">
        <v>301</v>
      </c>
      <c r="M28" s="377"/>
      <c r="N28" s="377"/>
      <c r="O28" s="377"/>
    </row>
    <row r="29" spans="1:15" ht="10.5" customHeight="1">
      <c r="A29" s="377"/>
      <c r="B29" s="378"/>
      <c r="C29" s="379"/>
      <c r="D29" s="147"/>
      <c r="E29" s="377"/>
      <c r="F29" s="377"/>
      <c r="G29" s="381"/>
      <c r="H29" s="377"/>
      <c r="I29" s="150"/>
      <c r="J29" s="150"/>
      <c r="K29" s="145" t="s">
        <v>301</v>
      </c>
      <c r="L29" s="146" t="s">
        <v>301</v>
      </c>
      <c r="M29" s="377"/>
      <c r="N29" s="377"/>
      <c r="O29" s="377"/>
    </row>
    <row r="30" spans="1:15" ht="25.5">
      <c r="A30" s="377">
        <v>3</v>
      </c>
      <c r="B30" s="388" t="s">
        <v>505</v>
      </c>
      <c r="C30" s="379" t="s">
        <v>506</v>
      </c>
      <c r="D30" s="147" t="s">
        <v>507</v>
      </c>
      <c r="E30" s="377">
        <v>4</v>
      </c>
      <c r="F30" s="377">
        <v>1</v>
      </c>
      <c r="G30" s="381">
        <f t="shared" ref="G30" si="1">+F30/E30</f>
        <v>0.25</v>
      </c>
      <c r="H30" s="377" t="str">
        <f>CONCATENATE(IF(G30&lt;='8- Politicas de admiistracion '!$D$6,'8- Politicas de admiistracion '!$B$6,IF(G30&lt;='8- Politicas de admiistracion '!$D$7,'8- Politicas de admiistracion '!$B$7,IF(G30&lt;='8- Politicas de admiistracion '!$D$8,'8- Politicas de admiistracion '!$B$8,IF(G30&lt;='8- Politicas de admiistracion '!$D$9,'8- Politicas de admiistracion '!$B$9,IF(G30&lt;='8- Politicas de admiistracion '!$D$10,'8- Politicas de admiistracion '!$B$10,"Probabilidad no valida")))))," - ",VLOOKUP(IF(G30&lt;='8- Politicas de admiistracion '!$D$6,'8- Politicas de admiistracion '!$B$6,IF(G30&lt;='8- Politicas de admiistracion '!$D$7,'8- Politicas de admiistracion '!$B$7,IF(G30&lt;='8- Politicas de admiistracion '!$D$8,'8- Politicas de admiistracion '!$B$8,IF(G30&lt;='8- Politicas de admiistracion '!$D$9,'8- Politicas de admiistracion '!$B$9,IF(G30&lt;='8- Politicas de admiistracion '!$D$10,'8- Politicas de admiistracion '!$B$10,"Probabilidad no valida"))))),'8- Politicas de admiistracion '!$B$6:$F$10,5,FALSE))</f>
        <v>Media - 3</v>
      </c>
      <c r="I30" s="148" t="s">
        <v>295</v>
      </c>
      <c r="J30" s="149" t="s">
        <v>296</v>
      </c>
      <c r="K30" s="145" t="s">
        <v>297</v>
      </c>
      <c r="L30" s="146">
        <v>1</v>
      </c>
      <c r="M30" s="377" t="str">
        <f>IFERROR(CONCATENATE(INDEX('8- Politicas de admiistracion '!$B$16:$F$53,MATCH(ROUND(AVERAGE(L30:L39),0),'8- Politicas de admiistracion '!$F$16:$F$53,0),1)," - ",ROUND(AVERAGE(L30:L39),0)),"")</f>
        <v>Menor - 2</v>
      </c>
      <c r="N30" s="377" t="str">
        <f>IFERROR(CONCATENATE(VLOOKUP((LEFT(H30,LEN(H30)-4)&amp;LEFT(M30,LEN(M30)-4)),'9- Matriz de Calor '!$D$17:$E$41,2,0)," - ",RIGHT(H30,1)*RIGHT(M30,1)),"")</f>
        <v>Moderado - 6</v>
      </c>
      <c r="O30" s="377">
        <f>RIGHT(H30,1)*RIGHT(M30,1)</f>
        <v>6</v>
      </c>
    </row>
    <row r="31" spans="1:15" ht="25.5">
      <c r="A31" s="377"/>
      <c r="B31" s="388"/>
      <c r="C31" s="379"/>
      <c r="D31" s="147" t="s">
        <v>508</v>
      </c>
      <c r="E31" s="377"/>
      <c r="F31" s="377"/>
      <c r="G31" s="381"/>
      <c r="H31" s="377"/>
      <c r="I31" s="148" t="s">
        <v>299</v>
      </c>
      <c r="J31" s="149" t="s">
        <v>300</v>
      </c>
      <c r="K31" s="145" t="s">
        <v>297</v>
      </c>
      <c r="L31" s="146">
        <v>1</v>
      </c>
      <c r="M31" s="377"/>
      <c r="N31" s="377"/>
      <c r="O31" s="377"/>
    </row>
    <row r="32" spans="1:15" ht="25.5">
      <c r="A32" s="377"/>
      <c r="B32" s="388"/>
      <c r="C32" s="379"/>
      <c r="D32" s="147" t="s">
        <v>308</v>
      </c>
      <c r="E32" s="377"/>
      <c r="F32" s="377"/>
      <c r="G32" s="381"/>
      <c r="H32" s="377"/>
      <c r="I32" s="148" t="s">
        <v>292</v>
      </c>
      <c r="J32" s="149" t="s">
        <v>309</v>
      </c>
      <c r="K32" s="145" t="s">
        <v>310</v>
      </c>
      <c r="L32" s="146">
        <v>5</v>
      </c>
      <c r="M32" s="377"/>
      <c r="N32" s="377"/>
      <c r="O32" s="377"/>
    </row>
    <row r="33" spans="1:15">
      <c r="A33" s="377"/>
      <c r="B33" s="388"/>
      <c r="C33" s="379"/>
      <c r="D33" s="147" t="s">
        <v>509</v>
      </c>
      <c r="E33" s="377"/>
      <c r="F33" s="377"/>
      <c r="G33" s="381"/>
      <c r="H33" s="377"/>
      <c r="I33" s="148" t="s">
        <v>311</v>
      </c>
      <c r="J33" s="149" t="s">
        <v>312</v>
      </c>
      <c r="K33" s="145" t="s">
        <v>303</v>
      </c>
      <c r="L33" s="146">
        <v>2</v>
      </c>
      <c r="M33" s="377"/>
      <c r="N33" s="377"/>
      <c r="O33" s="377"/>
    </row>
    <row r="34" spans="1:15">
      <c r="A34" s="377"/>
      <c r="B34" s="388"/>
      <c r="C34" s="379"/>
      <c r="D34" s="150" t="s">
        <v>313</v>
      </c>
      <c r="E34" s="377"/>
      <c r="F34" s="377"/>
      <c r="G34" s="381"/>
      <c r="H34" s="377"/>
      <c r="I34" s="148"/>
      <c r="J34" s="149"/>
      <c r="K34" s="145" t="s">
        <v>301</v>
      </c>
      <c r="L34" s="146" t="s">
        <v>301</v>
      </c>
      <c r="M34" s="377"/>
      <c r="N34" s="377"/>
      <c r="O34" s="377"/>
    </row>
    <row r="35" spans="1:15">
      <c r="A35" s="377"/>
      <c r="B35" s="388"/>
      <c r="C35" s="379"/>
      <c r="D35" s="151" t="s">
        <v>314</v>
      </c>
      <c r="E35" s="377"/>
      <c r="F35" s="377"/>
      <c r="G35" s="381"/>
      <c r="H35" s="377"/>
      <c r="I35" s="148"/>
      <c r="J35" s="149"/>
      <c r="K35" s="145" t="s">
        <v>301</v>
      </c>
      <c r="L35" s="146" t="s">
        <v>301</v>
      </c>
      <c r="M35" s="377"/>
      <c r="N35" s="377"/>
      <c r="O35" s="377"/>
    </row>
    <row r="36" spans="1:15">
      <c r="A36" s="377"/>
      <c r="B36" s="388"/>
      <c r="C36" s="379"/>
      <c r="D36" s="152" t="s">
        <v>510</v>
      </c>
      <c r="E36" s="377"/>
      <c r="F36" s="377"/>
      <c r="G36" s="381"/>
      <c r="H36" s="377"/>
      <c r="I36" s="148"/>
      <c r="J36" s="149"/>
      <c r="K36" s="145" t="s">
        <v>301</v>
      </c>
      <c r="L36" s="146" t="s">
        <v>301</v>
      </c>
      <c r="M36" s="377"/>
      <c r="N36" s="377"/>
      <c r="O36" s="377"/>
    </row>
    <row r="37" spans="1:15" ht="25.5">
      <c r="A37" s="377"/>
      <c r="B37" s="388"/>
      <c r="C37" s="379"/>
      <c r="D37" s="150" t="s">
        <v>511</v>
      </c>
      <c r="E37" s="377"/>
      <c r="F37" s="377"/>
      <c r="G37" s="381"/>
      <c r="H37" s="377"/>
      <c r="I37" s="148"/>
      <c r="J37" s="149"/>
      <c r="K37" s="145" t="s">
        <v>301</v>
      </c>
      <c r="L37" s="146" t="s">
        <v>301</v>
      </c>
      <c r="M37" s="377"/>
      <c r="N37" s="377"/>
      <c r="O37" s="377"/>
    </row>
    <row r="38" spans="1:15">
      <c r="A38" s="377"/>
      <c r="B38" s="388"/>
      <c r="C38" s="379"/>
      <c r="D38" s="150"/>
      <c r="E38" s="377"/>
      <c r="F38" s="377"/>
      <c r="G38" s="381"/>
      <c r="H38" s="377"/>
      <c r="I38" s="148"/>
      <c r="J38" s="149"/>
      <c r="K38" s="145" t="s">
        <v>301</v>
      </c>
      <c r="L38" s="146" t="s">
        <v>301</v>
      </c>
      <c r="M38" s="377"/>
      <c r="N38" s="377"/>
      <c r="O38" s="377"/>
    </row>
    <row r="39" spans="1:15">
      <c r="A39" s="377"/>
      <c r="B39" s="388"/>
      <c r="C39" s="379"/>
      <c r="D39" s="150"/>
      <c r="E39" s="377"/>
      <c r="F39" s="377"/>
      <c r="G39" s="381"/>
      <c r="H39" s="377"/>
      <c r="I39" s="148"/>
      <c r="J39" s="149"/>
      <c r="K39" s="145" t="s">
        <v>301</v>
      </c>
      <c r="L39" s="146" t="s">
        <v>301</v>
      </c>
      <c r="M39" s="377"/>
      <c r="N39" s="377"/>
      <c r="O39" s="377"/>
    </row>
    <row r="40" spans="1:15" ht="25.5" customHeight="1">
      <c r="A40" s="377">
        <v>4</v>
      </c>
      <c r="B40" s="388" t="s">
        <v>512</v>
      </c>
      <c r="C40" s="379" t="s">
        <v>513</v>
      </c>
      <c r="D40" s="150" t="s">
        <v>514</v>
      </c>
      <c r="E40" s="377">
        <v>4</v>
      </c>
      <c r="F40" s="377">
        <v>1</v>
      </c>
      <c r="G40" s="381">
        <f>+F40/E40</f>
        <v>0.25</v>
      </c>
      <c r="H40" s="377" t="str">
        <f>CONCATENATE(IF(G40&lt;='8- Politicas de admiistracion '!$D$6,'8- Politicas de admiistracion '!$B$6,IF(G40&lt;='8- Politicas de admiistracion '!$D$7,'8- Politicas de admiistracion '!$B$7,IF(G40&lt;='8- Politicas de admiistracion '!$D$8,'8- Politicas de admiistracion '!$B$8,IF(G40&lt;='8- Politicas de admiistracion '!$D$9,'8- Politicas de admiistracion '!$B$9,IF(G40&lt;='8- Politicas de admiistracion '!$D$10,'8- Politicas de admiistracion '!$B$10,"Probabilidad no valida")))))," - ",VLOOKUP(IF(G40&lt;='8- Politicas de admiistracion '!$D$6,'8- Politicas de admiistracion '!$B$6,IF(G40&lt;='8- Politicas de admiistracion '!$D$7,'8- Politicas de admiistracion '!$B$7,IF(G40&lt;='8- Politicas de admiistracion '!$D$8,'8- Politicas de admiistracion '!$B$8,IF(G40&lt;='8- Politicas de admiistracion '!$D$9,'8- Politicas de admiistracion '!$B$9,IF(G40&lt;='8- Politicas de admiistracion '!$D$10,'8- Politicas de admiistracion '!$B$10,"Probabilidad no valida"))))),'8- Politicas de admiistracion '!$B$6:$F$10,5,FALSE))</f>
        <v>Media - 3</v>
      </c>
      <c r="I40" s="148" t="s">
        <v>408</v>
      </c>
      <c r="J40" s="149"/>
      <c r="K40" s="145" t="s">
        <v>297</v>
      </c>
      <c r="L40" s="146">
        <v>1</v>
      </c>
      <c r="M40" s="391" t="str">
        <f>IFERROR(CONCATENATE(INDEX('8- Politicas de admiistracion '!$B$16:$F$53,MATCH(ROUND(AVERAGE(L40:L49),0),'8- Politicas de admiistracion '!$F$16:$F$53,0),1)," - ",ROUND(AVERAGE(L40:L99),0)),"")</f>
        <v>Leve - 3</v>
      </c>
      <c r="N40" s="377" t="str">
        <f>IFERROR(CONCATENATE(VLOOKUP((LEFT(H40,LEN(H40)-4)&amp;LEFT(M40,LEN(M40)-4)),'9- Matriz de Calor '!$D$17:$E$41,2,0)," - ",RIGHT(H40,1)*RIGHT(M40,1)),"")</f>
        <v>Moderado - 9</v>
      </c>
      <c r="O40" s="145"/>
    </row>
    <row r="41" spans="1:15">
      <c r="A41" s="377"/>
      <c r="B41" s="388"/>
      <c r="C41" s="379"/>
      <c r="D41" s="150" t="s">
        <v>515</v>
      </c>
      <c r="E41" s="377"/>
      <c r="F41" s="377"/>
      <c r="G41" s="381"/>
      <c r="H41" s="377"/>
      <c r="I41" s="148" t="s">
        <v>408</v>
      </c>
      <c r="J41" s="149"/>
      <c r="K41" s="145" t="s">
        <v>297</v>
      </c>
      <c r="L41" s="146">
        <v>1</v>
      </c>
      <c r="M41" s="392"/>
      <c r="N41" s="377"/>
      <c r="O41" s="145"/>
    </row>
    <row r="42" spans="1:15">
      <c r="A42" s="377"/>
      <c r="B42" s="388"/>
      <c r="C42" s="379"/>
      <c r="D42" s="150" t="s">
        <v>516</v>
      </c>
      <c r="E42" s="377"/>
      <c r="F42" s="377"/>
      <c r="G42" s="381"/>
      <c r="H42" s="377"/>
      <c r="I42" s="148"/>
      <c r="J42" s="149" t="s">
        <v>330</v>
      </c>
      <c r="K42" s="145" t="s">
        <v>303</v>
      </c>
      <c r="L42" s="146">
        <v>2</v>
      </c>
      <c r="M42" s="392"/>
      <c r="N42" s="377"/>
      <c r="O42" s="145"/>
    </row>
    <row r="43" spans="1:15">
      <c r="A43" s="377"/>
      <c r="B43" s="388"/>
      <c r="C43" s="379"/>
      <c r="D43" s="150" t="s">
        <v>517</v>
      </c>
      <c r="E43" s="377"/>
      <c r="F43" s="377"/>
      <c r="G43" s="381"/>
      <c r="H43" s="377"/>
      <c r="I43" s="148" t="s">
        <v>408</v>
      </c>
      <c r="J43" s="149"/>
      <c r="K43" s="145" t="s">
        <v>297</v>
      </c>
      <c r="L43" s="146">
        <v>1</v>
      </c>
      <c r="M43" s="392"/>
      <c r="N43" s="377"/>
      <c r="O43" s="145"/>
    </row>
    <row r="44" spans="1:15">
      <c r="A44" s="377"/>
      <c r="B44" s="388"/>
      <c r="C44" s="379"/>
      <c r="D44" s="150"/>
      <c r="E44" s="377"/>
      <c r="F44" s="377"/>
      <c r="G44" s="381"/>
      <c r="H44" s="377"/>
      <c r="I44" s="148"/>
      <c r="J44" s="149" t="s">
        <v>307</v>
      </c>
      <c r="K44" s="145" t="s">
        <v>303</v>
      </c>
      <c r="L44" s="146">
        <v>2</v>
      </c>
      <c r="M44" s="392"/>
      <c r="N44" s="377"/>
      <c r="O44" s="145"/>
    </row>
    <row r="45" spans="1:15">
      <c r="A45" s="377"/>
      <c r="B45" s="388"/>
      <c r="C45" s="379"/>
      <c r="D45" s="150"/>
      <c r="E45" s="377"/>
      <c r="F45" s="377"/>
      <c r="G45" s="381"/>
      <c r="H45" s="377"/>
      <c r="I45" s="148"/>
      <c r="J45" s="149"/>
      <c r="K45" s="145"/>
      <c r="L45" s="146"/>
      <c r="M45" s="392"/>
      <c r="N45" s="377"/>
      <c r="O45" s="145"/>
    </row>
    <row r="46" spans="1:15">
      <c r="A46" s="377"/>
      <c r="B46" s="388"/>
      <c r="C46" s="379"/>
      <c r="D46" s="150"/>
      <c r="E46" s="377"/>
      <c r="F46" s="377"/>
      <c r="G46" s="381"/>
      <c r="H46" s="377"/>
      <c r="I46" s="148"/>
      <c r="J46" s="149"/>
      <c r="K46" s="145"/>
      <c r="L46" s="146"/>
      <c r="M46" s="392"/>
      <c r="N46" s="377"/>
      <c r="O46" s="145"/>
    </row>
    <row r="47" spans="1:15">
      <c r="A47" s="377"/>
      <c r="B47" s="388"/>
      <c r="C47" s="379"/>
      <c r="D47" s="150"/>
      <c r="E47" s="377"/>
      <c r="F47" s="377"/>
      <c r="G47" s="381"/>
      <c r="H47" s="377"/>
      <c r="I47" s="148"/>
      <c r="J47" s="149"/>
      <c r="K47" s="145"/>
      <c r="L47" s="146"/>
      <c r="M47" s="392"/>
      <c r="N47" s="377"/>
      <c r="O47" s="145"/>
    </row>
    <row r="48" spans="1:15">
      <c r="A48" s="377"/>
      <c r="B48" s="388"/>
      <c r="C48" s="379"/>
      <c r="D48" s="150"/>
      <c r="E48" s="377"/>
      <c r="F48" s="377"/>
      <c r="G48" s="381"/>
      <c r="H48" s="377"/>
      <c r="I48" s="148"/>
      <c r="J48" s="149"/>
      <c r="K48" s="145"/>
      <c r="L48" s="146"/>
      <c r="M48" s="392"/>
      <c r="N48" s="377"/>
      <c r="O48" s="145"/>
    </row>
    <row r="49" spans="1:258">
      <c r="A49" s="377"/>
      <c r="B49" s="388"/>
      <c r="C49" s="379"/>
      <c r="D49" s="150"/>
      <c r="E49" s="377"/>
      <c r="F49" s="377"/>
      <c r="G49" s="381"/>
      <c r="H49" s="377"/>
      <c r="I49" s="148"/>
      <c r="J49" s="149"/>
      <c r="K49" s="145"/>
      <c r="L49" s="146"/>
      <c r="M49" s="393"/>
      <c r="N49" s="377"/>
      <c r="O49" s="145"/>
    </row>
    <row r="50" spans="1:258" ht="25.5">
      <c r="A50" s="390">
        <v>5</v>
      </c>
      <c r="B50" s="388" t="s">
        <v>315</v>
      </c>
      <c r="C50" s="379" t="s">
        <v>316</v>
      </c>
      <c r="D50" s="147" t="s">
        <v>317</v>
      </c>
      <c r="E50" s="377">
        <v>7</v>
      </c>
      <c r="F50" s="377">
        <v>0</v>
      </c>
      <c r="G50" s="381">
        <f t="shared" ref="G50" si="2">+F50/E50</f>
        <v>0</v>
      </c>
      <c r="H50" s="377" t="s">
        <v>318</v>
      </c>
      <c r="I50" s="150" t="s">
        <v>290</v>
      </c>
      <c r="J50" s="151" t="s">
        <v>319</v>
      </c>
      <c r="K50" s="145" t="s">
        <v>310</v>
      </c>
      <c r="L50" s="146">
        <v>5</v>
      </c>
      <c r="M50" s="377" t="str">
        <f>IFERROR(CONCATENATE(INDEX('8- Politicas de admiistracion '!$B$16:$F$53,MATCH(ROUND(AVERAGE(L50:L59),0),'8- Politicas de admiistracion '!$F$16:$F$53,0),1)," - ",ROUND(AVERAGE(L50:L59),0)),"")</f>
        <v>Catastrófico - 5</v>
      </c>
      <c r="N50" s="377" t="str">
        <f>IFERROR(CONCATENATE(VLOOKUP((LEFT(H50,LEN(H50)-4)&amp;LEFT(M50,LEN(M50)-4)),'9- Matriz de Calor '!$D$17:$E$41,2,0)," - ",RIGHT(H50,1)*RIGHT(M50,1)),"")</f>
        <v>Extremo - 5</v>
      </c>
      <c r="O50" s="377">
        <f>RIGHT(H50,1)*RIGHT(M50,1)</f>
        <v>5</v>
      </c>
    </row>
    <row r="51" spans="1:258" ht="38.25">
      <c r="A51" s="390"/>
      <c r="B51" s="388"/>
      <c r="C51" s="379"/>
      <c r="D51" s="147" t="s">
        <v>320</v>
      </c>
      <c r="E51" s="377"/>
      <c r="F51" s="377"/>
      <c r="G51" s="381"/>
      <c r="H51" s="377"/>
      <c r="I51" s="150" t="s">
        <v>292</v>
      </c>
      <c r="J51" s="151" t="s">
        <v>309</v>
      </c>
      <c r="K51" s="145" t="s">
        <v>310</v>
      </c>
      <c r="L51" s="146">
        <v>5</v>
      </c>
      <c r="M51" s="377"/>
      <c r="N51" s="377"/>
      <c r="O51" s="377"/>
    </row>
    <row r="52" spans="1:258">
      <c r="A52" s="390"/>
      <c r="B52" s="388"/>
      <c r="C52" s="379"/>
      <c r="D52" s="147" t="s">
        <v>321</v>
      </c>
      <c r="E52" s="377"/>
      <c r="F52" s="377"/>
      <c r="G52" s="381"/>
      <c r="H52" s="377"/>
      <c r="I52" s="148"/>
      <c r="J52" s="149"/>
      <c r="K52" s="145" t="s">
        <v>301</v>
      </c>
      <c r="L52" s="146" t="s">
        <v>301</v>
      </c>
      <c r="M52" s="377"/>
      <c r="N52" s="377"/>
      <c r="O52" s="377"/>
    </row>
    <row r="53" spans="1:258">
      <c r="A53" s="390"/>
      <c r="B53" s="388"/>
      <c r="C53" s="379"/>
      <c r="D53" s="147" t="s">
        <v>322</v>
      </c>
      <c r="E53" s="377"/>
      <c r="F53" s="377"/>
      <c r="G53" s="381"/>
      <c r="H53" s="377"/>
      <c r="I53" s="148"/>
      <c r="J53" s="149"/>
      <c r="K53" s="145" t="s">
        <v>301</v>
      </c>
      <c r="L53" s="146" t="s">
        <v>301</v>
      </c>
      <c r="M53" s="377"/>
      <c r="N53" s="377"/>
      <c r="O53" s="377"/>
    </row>
    <row r="54" spans="1:258" ht="10.5" customHeight="1">
      <c r="A54" s="390"/>
      <c r="B54" s="388"/>
      <c r="C54" s="379"/>
      <c r="D54" s="150"/>
      <c r="E54" s="377"/>
      <c r="F54" s="377"/>
      <c r="G54" s="381"/>
      <c r="H54" s="377"/>
      <c r="I54" s="148"/>
      <c r="J54" s="149"/>
      <c r="K54" s="145" t="s">
        <v>301</v>
      </c>
      <c r="L54" s="146" t="s">
        <v>301</v>
      </c>
      <c r="M54" s="377"/>
      <c r="N54" s="377"/>
      <c r="O54" s="377"/>
    </row>
    <row r="55" spans="1:258" ht="10.5" customHeight="1">
      <c r="A55" s="390"/>
      <c r="B55" s="388"/>
      <c r="C55" s="379"/>
      <c r="D55" s="151"/>
      <c r="E55" s="377"/>
      <c r="F55" s="377"/>
      <c r="G55" s="381"/>
      <c r="H55" s="377"/>
      <c r="I55" s="148"/>
      <c r="J55" s="149"/>
      <c r="K55" s="145" t="s">
        <v>301</v>
      </c>
      <c r="L55" s="146" t="s">
        <v>301</v>
      </c>
      <c r="M55" s="377"/>
      <c r="N55" s="377"/>
      <c r="O55" s="377"/>
    </row>
    <row r="56" spans="1:258" ht="10.5" customHeight="1">
      <c r="A56" s="390"/>
      <c r="B56" s="388"/>
      <c r="C56" s="379"/>
      <c r="D56" s="152"/>
      <c r="E56" s="377"/>
      <c r="F56" s="377"/>
      <c r="G56" s="381"/>
      <c r="H56" s="377"/>
      <c r="I56" s="148"/>
      <c r="J56" s="149"/>
      <c r="K56" s="145" t="s">
        <v>301</v>
      </c>
      <c r="L56" s="146" t="s">
        <v>301</v>
      </c>
      <c r="M56" s="377"/>
      <c r="N56" s="377"/>
      <c r="O56" s="377"/>
    </row>
    <row r="57" spans="1:258" ht="10.5" customHeight="1">
      <c r="A57" s="390"/>
      <c r="B57" s="388"/>
      <c r="C57" s="379"/>
      <c r="D57" s="150"/>
      <c r="E57" s="377"/>
      <c r="F57" s="377"/>
      <c r="G57" s="381"/>
      <c r="H57" s="377"/>
      <c r="I57" s="148"/>
      <c r="J57" s="149"/>
      <c r="K57" s="145" t="s">
        <v>301</v>
      </c>
      <c r="L57" s="146" t="s">
        <v>301</v>
      </c>
      <c r="M57" s="377"/>
      <c r="N57" s="377"/>
      <c r="O57" s="377"/>
    </row>
    <row r="58" spans="1:258" ht="10.5" customHeight="1">
      <c r="A58" s="390"/>
      <c r="B58" s="388"/>
      <c r="C58" s="379"/>
      <c r="D58" s="150"/>
      <c r="E58" s="377"/>
      <c r="F58" s="377"/>
      <c r="G58" s="381"/>
      <c r="H58" s="377"/>
      <c r="I58" s="148"/>
      <c r="J58" s="149"/>
      <c r="K58" s="145" t="s">
        <v>301</v>
      </c>
      <c r="L58" s="146" t="s">
        <v>301</v>
      </c>
      <c r="M58" s="377"/>
      <c r="N58" s="377"/>
      <c r="O58" s="377"/>
    </row>
    <row r="59" spans="1:258" ht="10.5" customHeight="1">
      <c r="A59" s="390"/>
      <c r="B59" s="388"/>
      <c r="C59" s="379"/>
      <c r="D59" s="150"/>
      <c r="E59" s="377"/>
      <c r="F59" s="377"/>
      <c r="G59" s="381"/>
      <c r="H59" s="377"/>
      <c r="I59" s="150"/>
      <c r="J59" s="150"/>
      <c r="K59" s="145" t="s">
        <v>301</v>
      </c>
      <c r="L59" s="146" t="s">
        <v>301</v>
      </c>
      <c r="M59" s="377"/>
      <c r="N59" s="377"/>
      <c r="O59" s="377"/>
    </row>
    <row r="60" spans="1:258" ht="12.75" customHeight="1">
      <c r="A60" s="390">
        <v>6</v>
      </c>
      <c r="B60" s="388" t="s">
        <v>323</v>
      </c>
      <c r="C60" s="379" t="s">
        <v>324</v>
      </c>
      <c r="D60" s="147" t="s">
        <v>325</v>
      </c>
      <c r="E60" s="377">
        <v>7</v>
      </c>
      <c r="F60" s="377">
        <v>0</v>
      </c>
      <c r="G60" s="381">
        <f t="shared" ref="G60" si="3">+F60/E60</f>
        <v>0</v>
      </c>
      <c r="H60" s="377" t="s">
        <v>326</v>
      </c>
      <c r="I60" s="148" t="s">
        <v>311</v>
      </c>
      <c r="J60" s="149" t="s">
        <v>327</v>
      </c>
      <c r="K60" s="145" t="s">
        <v>297</v>
      </c>
      <c r="L60" s="146">
        <v>1</v>
      </c>
      <c r="M60" s="377" t="str">
        <f>IFERROR(CONCATENATE(INDEX('8- Politicas de admiistracion '!$B$16:$F$53,MATCH(ROUND(AVERAGE(L60:L69),0),'8- Politicas de admiistracion '!$F$16:$F$53,0),1)," - ",ROUND(AVERAGE(L60:L69),0)),"")</f>
        <v>Menor - 2</v>
      </c>
      <c r="N60" s="377" t="str">
        <f>IFERROR(CONCATENATE(VLOOKUP((LEFT(H60,LEN(H60)-4)&amp;LEFT(M60,LEN(M60)-4)),'9- Matriz de Calor '!$D$17:$E$41,2,0)," - ",RIGHT(H60,1)*RIGHT(M60,1)),"")</f>
        <v>Moderado - 6</v>
      </c>
      <c r="O60" s="377">
        <f>RIGHT(H60,1)*RIGHT(M60,1)</f>
        <v>6</v>
      </c>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row>
    <row r="61" spans="1:258" ht="17.25" customHeight="1">
      <c r="A61" s="390"/>
      <c r="B61" s="388"/>
      <c r="C61" s="379"/>
      <c r="D61" s="147" t="s">
        <v>328</v>
      </c>
      <c r="E61" s="377"/>
      <c r="F61" s="377"/>
      <c r="G61" s="381"/>
      <c r="H61" s="377"/>
      <c r="I61" s="148" t="s">
        <v>292</v>
      </c>
      <c r="J61" s="149" t="s">
        <v>302</v>
      </c>
      <c r="K61" s="145" t="s">
        <v>303</v>
      </c>
      <c r="L61" s="146">
        <v>2</v>
      </c>
      <c r="M61" s="377"/>
      <c r="N61" s="377"/>
      <c r="O61" s="377"/>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row>
    <row r="62" spans="1:258" ht="25.5">
      <c r="A62" s="390"/>
      <c r="B62" s="388"/>
      <c r="C62" s="379"/>
      <c r="D62" s="147" t="s">
        <v>329</v>
      </c>
      <c r="E62" s="377"/>
      <c r="F62" s="377"/>
      <c r="G62" s="381"/>
      <c r="H62" s="377"/>
      <c r="I62" s="148" t="s">
        <v>290</v>
      </c>
      <c r="J62" s="149" t="s">
        <v>330</v>
      </c>
      <c r="K62" s="145" t="s">
        <v>305</v>
      </c>
      <c r="L62" s="146">
        <v>4</v>
      </c>
      <c r="M62" s="377"/>
      <c r="N62" s="377"/>
      <c r="O62" s="377"/>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row>
    <row r="63" spans="1:258">
      <c r="A63" s="390"/>
      <c r="B63" s="388"/>
      <c r="C63" s="379"/>
      <c r="D63" s="147"/>
      <c r="E63" s="377"/>
      <c r="F63" s="377"/>
      <c r="G63" s="381"/>
      <c r="H63" s="377"/>
      <c r="I63" s="148"/>
      <c r="J63" s="149"/>
      <c r="K63" s="145" t="s">
        <v>301</v>
      </c>
      <c r="L63" s="146" t="s">
        <v>301</v>
      </c>
      <c r="M63" s="377"/>
      <c r="N63" s="377"/>
      <c r="O63" s="377"/>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row>
    <row r="64" spans="1:258">
      <c r="A64" s="390"/>
      <c r="B64" s="388"/>
      <c r="C64" s="379"/>
      <c r="D64" s="150"/>
      <c r="E64" s="377"/>
      <c r="F64" s="377"/>
      <c r="G64" s="381"/>
      <c r="H64" s="377"/>
      <c r="I64" s="148"/>
      <c r="J64" s="149"/>
      <c r="K64" s="145" t="s">
        <v>301</v>
      </c>
      <c r="L64" s="146" t="s">
        <v>301</v>
      </c>
      <c r="M64" s="377"/>
      <c r="N64" s="377"/>
      <c r="O64" s="377"/>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row>
    <row r="65" spans="1:258">
      <c r="A65" s="390"/>
      <c r="B65" s="388"/>
      <c r="C65" s="379"/>
      <c r="D65" s="151"/>
      <c r="E65" s="377"/>
      <c r="F65" s="377"/>
      <c r="G65" s="381"/>
      <c r="H65" s="377"/>
      <c r="I65" s="148"/>
      <c r="J65" s="149"/>
      <c r="K65" s="145" t="s">
        <v>301</v>
      </c>
      <c r="L65" s="146" t="s">
        <v>301</v>
      </c>
      <c r="M65" s="377"/>
      <c r="N65" s="377"/>
      <c r="O65" s="377"/>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row>
    <row r="66" spans="1:258">
      <c r="A66" s="390"/>
      <c r="B66" s="388"/>
      <c r="C66" s="379"/>
      <c r="D66" s="152"/>
      <c r="E66" s="377"/>
      <c r="F66" s="377"/>
      <c r="G66" s="381"/>
      <c r="H66" s="377"/>
      <c r="I66" s="148"/>
      <c r="J66" s="149"/>
      <c r="K66" s="145" t="s">
        <v>301</v>
      </c>
      <c r="L66" s="146" t="s">
        <v>301</v>
      </c>
      <c r="M66" s="377"/>
      <c r="N66" s="377"/>
      <c r="O66" s="377"/>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row>
    <row r="67" spans="1:258">
      <c r="A67" s="390"/>
      <c r="B67" s="388"/>
      <c r="C67" s="379"/>
      <c r="D67" s="150"/>
      <c r="E67" s="377"/>
      <c r="F67" s="377"/>
      <c r="G67" s="381"/>
      <c r="H67" s="377"/>
      <c r="I67" s="148"/>
      <c r="J67" s="149"/>
      <c r="K67" s="145" t="s">
        <v>301</v>
      </c>
      <c r="L67" s="146" t="s">
        <v>301</v>
      </c>
      <c r="M67" s="377"/>
      <c r="N67" s="377"/>
      <c r="O67" s="377"/>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row>
    <row r="68" spans="1:258">
      <c r="A68" s="390"/>
      <c r="B68" s="388"/>
      <c r="C68" s="379"/>
      <c r="D68" s="150"/>
      <c r="E68" s="377"/>
      <c r="F68" s="377"/>
      <c r="G68" s="381"/>
      <c r="H68" s="377"/>
      <c r="I68" s="148"/>
      <c r="J68" s="149"/>
      <c r="K68" s="145" t="s">
        <v>301</v>
      </c>
      <c r="L68" s="146" t="s">
        <v>301</v>
      </c>
      <c r="M68" s="377"/>
      <c r="N68" s="377"/>
      <c r="O68" s="377"/>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row>
    <row r="69" spans="1:258">
      <c r="A69" s="390"/>
      <c r="B69" s="388"/>
      <c r="C69" s="379"/>
      <c r="D69" s="150"/>
      <c r="E69" s="377"/>
      <c r="F69" s="377"/>
      <c r="G69" s="381"/>
      <c r="H69" s="377"/>
      <c r="I69" s="148"/>
      <c r="J69" s="149"/>
      <c r="K69" s="145" t="s">
        <v>301</v>
      </c>
      <c r="L69" s="146" t="s">
        <v>301</v>
      </c>
      <c r="M69" s="377"/>
      <c r="N69" s="377"/>
      <c r="O69" s="377"/>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row>
    <row r="70" spans="1:258" ht="20.25" customHeight="1">
      <c r="A70" s="390">
        <v>7</v>
      </c>
      <c r="B70" s="380" t="s">
        <v>331</v>
      </c>
      <c r="C70" s="379" t="s">
        <v>332</v>
      </c>
      <c r="D70" s="147" t="s">
        <v>325</v>
      </c>
      <c r="E70" s="377">
        <v>19</v>
      </c>
      <c r="F70" s="377">
        <v>0</v>
      </c>
      <c r="G70" s="381">
        <f>+F70/E70</f>
        <v>0</v>
      </c>
      <c r="H70" s="377" t="s">
        <v>318</v>
      </c>
      <c r="I70" s="148" t="s">
        <v>292</v>
      </c>
      <c r="J70" s="149" t="s">
        <v>333</v>
      </c>
      <c r="K70" s="145" t="s">
        <v>305</v>
      </c>
      <c r="L70" s="146">
        <v>4</v>
      </c>
      <c r="M70" s="377" t="str">
        <f>IFERROR(CONCATENATE(INDEX('8- Politicas de admiistracion '!$B$16:$F$53,MATCH(ROUND(AVERAGE(L70:L79),0),'8- Politicas de admiistracion '!$F$16:$F$53,0),1)," - ",ROUND(AVERAGE(L70:L79),0)),"")</f>
        <v>Mayor - 4</v>
      </c>
      <c r="N70" s="377" t="str">
        <f>IFERROR(CONCATENATE(VLOOKUP((LEFT(H70,LEN(H70)-4)&amp;LEFT(M70,LEN(M70)-4)),'9- Matriz de Calor '!$D$17:$E$41,2,0)," - ",RIGHT(H70,1)*RIGHT(M70,1)),"")</f>
        <v>Alto  - 4</v>
      </c>
      <c r="O70" s="145"/>
    </row>
    <row r="71" spans="1:258" ht="25.5">
      <c r="A71" s="390"/>
      <c r="B71" s="380"/>
      <c r="C71" s="379"/>
      <c r="D71" s="147" t="s">
        <v>328</v>
      </c>
      <c r="E71" s="377"/>
      <c r="F71" s="377"/>
      <c r="G71" s="381"/>
      <c r="H71" s="377"/>
      <c r="I71" s="148" t="s">
        <v>290</v>
      </c>
      <c r="J71" s="149" t="s">
        <v>330</v>
      </c>
      <c r="K71" s="145" t="s">
        <v>305</v>
      </c>
      <c r="L71" s="146">
        <v>4</v>
      </c>
      <c r="M71" s="377"/>
      <c r="N71" s="377"/>
      <c r="O71" s="145"/>
    </row>
    <row r="72" spans="1:258" ht="20.25" customHeight="1">
      <c r="A72" s="390"/>
      <c r="B72" s="380"/>
      <c r="C72" s="379"/>
      <c r="D72" s="147" t="s">
        <v>334</v>
      </c>
      <c r="E72" s="377"/>
      <c r="F72" s="377"/>
      <c r="G72" s="381"/>
      <c r="H72" s="377"/>
      <c r="I72" s="148" t="s">
        <v>311</v>
      </c>
      <c r="J72" s="149"/>
      <c r="K72" s="145" t="s">
        <v>301</v>
      </c>
      <c r="L72" s="146" t="s">
        <v>301</v>
      </c>
      <c r="M72" s="377"/>
      <c r="N72" s="377"/>
      <c r="O72" s="145"/>
    </row>
    <row r="73" spans="1:258" ht="20.25" customHeight="1">
      <c r="A73" s="390"/>
      <c r="B73" s="380"/>
      <c r="C73" s="379"/>
      <c r="D73" s="147"/>
      <c r="E73" s="377"/>
      <c r="F73" s="377"/>
      <c r="G73" s="381"/>
      <c r="H73" s="377"/>
      <c r="I73" s="148"/>
      <c r="J73" s="149"/>
      <c r="K73" s="145" t="s">
        <v>301</v>
      </c>
      <c r="L73" s="146" t="s">
        <v>301</v>
      </c>
      <c r="M73" s="377"/>
      <c r="N73" s="377"/>
      <c r="O73" s="145"/>
    </row>
    <row r="74" spans="1:258" s="63" customFormat="1" ht="20.25" customHeight="1">
      <c r="A74" s="390"/>
      <c r="B74" s="380"/>
      <c r="C74" s="379"/>
      <c r="D74" s="150"/>
      <c r="E74" s="377"/>
      <c r="F74" s="377"/>
      <c r="G74" s="381"/>
      <c r="H74" s="377"/>
      <c r="I74" s="148"/>
      <c r="J74" s="149"/>
      <c r="K74" s="145" t="s">
        <v>301</v>
      </c>
      <c r="L74" s="146" t="s">
        <v>301</v>
      </c>
      <c r="M74" s="377"/>
      <c r="N74" s="377"/>
      <c r="O74" s="145"/>
    </row>
    <row r="75" spans="1:258" s="63" customFormat="1" ht="9" customHeight="1">
      <c r="A75" s="390"/>
      <c r="B75" s="380"/>
      <c r="C75" s="379"/>
      <c r="D75" s="150"/>
      <c r="E75" s="377"/>
      <c r="F75" s="377"/>
      <c r="G75" s="381"/>
      <c r="H75" s="377"/>
      <c r="I75" s="148"/>
      <c r="J75" s="149"/>
      <c r="K75" s="145" t="s">
        <v>301</v>
      </c>
      <c r="L75" s="146" t="s">
        <v>301</v>
      </c>
      <c r="M75" s="377"/>
      <c r="N75" s="377"/>
      <c r="O75" s="145"/>
    </row>
    <row r="76" spans="1:258" s="63" customFormat="1" ht="9" customHeight="1">
      <c r="A76" s="390"/>
      <c r="B76" s="380"/>
      <c r="C76" s="379"/>
      <c r="D76" s="150"/>
      <c r="E76" s="377"/>
      <c r="F76" s="377"/>
      <c r="G76" s="381"/>
      <c r="H76" s="377"/>
      <c r="I76" s="148"/>
      <c r="J76" s="149"/>
      <c r="K76" s="145" t="s">
        <v>301</v>
      </c>
      <c r="L76" s="146" t="s">
        <v>301</v>
      </c>
      <c r="M76" s="377"/>
      <c r="N76" s="377"/>
      <c r="O76" s="145"/>
    </row>
    <row r="77" spans="1:258" s="63" customFormat="1" ht="9" customHeight="1">
      <c r="A77" s="390"/>
      <c r="B77" s="380"/>
      <c r="C77" s="379"/>
      <c r="D77" s="150"/>
      <c r="E77" s="377"/>
      <c r="F77" s="377"/>
      <c r="G77" s="381"/>
      <c r="H77" s="377"/>
      <c r="I77" s="148"/>
      <c r="J77" s="149"/>
      <c r="K77" s="145" t="s">
        <v>301</v>
      </c>
      <c r="L77" s="146" t="s">
        <v>301</v>
      </c>
      <c r="M77" s="377"/>
      <c r="N77" s="377"/>
      <c r="O77" s="145"/>
    </row>
    <row r="78" spans="1:258" s="63" customFormat="1" ht="9" customHeight="1">
      <c r="A78" s="390"/>
      <c r="B78" s="380"/>
      <c r="C78" s="379"/>
      <c r="D78" s="150"/>
      <c r="E78" s="377"/>
      <c r="F78" s="377"/>
      <c r="G78" s="381"/>
      <c r="H78" s="377"/>
      <c r="I78" s="148"/>
      <c r="J78" s="149"/>
      <c r="K78" s="145" t="s">
        <v>301</v>
      </c>
      <c r="L78" s="146" t="s">
        <v>301</v>
      </c>
      <c r="M78" s="377"/>
      <c r="N78" s="377"/>
      <c r="O78" s="145"/>
    </row>
    <row r="79" spans="1:258" s="63" customFormat="1" ht="9" customHeight="1">
      <c r="A79" s="390"/>
      <c r="B79" s="380"/>
      <c r="C79" s="379"/>
      <c r="D79" s="151"/>
      <c r="E79" s="377"/>
      <c r="F79" s="377"/>
      <c r="G79" s="381"/>
      <c r="H79" s="377"/>
      <c r="I79" s="148"/>
      <c r="J79" s="149"/>
      <c r="K79" s="145" t="s">
        <v>301</v>
      </c>
      <c r="L79" s="146" t="s">
        <v>301</v>
      </c>
      <c r="M79" s="377"/>
      <c r="N79" s="377"/>
      <c r="O79" s="145"/>
    </row>
    <row r="80" spans="1:258" ht="19.5" customHeight="1">
      <c r="A80" s="390">
        <v>8</v>
      </c>
      <c r="B80" s="380" t="s">
        <v>335</v>
      </c>
      <c r="C80" s="377" t="s">
        <v>336</v>
      </c>
      <c r="D80" s="147" t="s">
        <v>325</v>
      </c>
      <c r="E80" s="377">
        <v>19</v>
      </c>
      <c r="F80" s="377">
        <v>0</v>
      </c>
      <c r="G80" s="381">
        <f>+F80/E80</f>
        <v>0</v>
      </c>
      <c r="H80" s="377" t="s">
        <v>318</v>
      </c>
      <c r="I80" s="148" t="s">
        <v>311</v>
      </c>
      <c r="J80" s="149" t="s">
        <v>327</v>
      </c>
      <c r="K80" s="145" t="s">
        <v>297</v>
      </c>
      <c r="L80" s="146">
        <v>1</v>
      </c>
      <c r="M80" s="377" t="s">
        <v>294</v>
      </c>
      <c r="N80" s="377" t="s">
        <v>294</v>
      </c>
      <c r="O80" s="145"/>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row>
    <row r="81" spans="1:258" ht="25.5">
      <c r="A81" s="390"/>
      <c r="B81" s="380"/>
      <c r="C81" s="377"/>
      <c r="D81" s="147" t="s">
        <v>328</v>
      </c>
      <c r="E81" s="377"/>
      <c r="F81" s="377"/>
      <c r="G81" s="381"/>
      <c r="H81" s="377"/>
      <c r="I81" s="148" t="s">
        <v>290</v>
      </c>
      <c r="J81" s="149" t="s">
        <v>330</v>
      </c>
      <c r="K81" s="145" t="s">
        <v>305</v>
      </c>
      <c r="L81" s="146">
        <v>4</v>
      </c>
      <c r="M81" s="377"/>
      <c r="N81" s="377"/>
      <c r="O81" s="145"/>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row>
    <row r="82" spans="1:258" ht="25.5">
      <c r="A82" s="390"/>
      <c r="B82" s="380"/>
      <c r="C82" s="377"/>
      <c r="D82" s="147" t="s">
        <v>337</v>
      </c>
      <c r="E82" s="377"/>
      <c r="F82" s="377"/>
      <c r="G82" s="381"/>
      <c r="H82" s="377"/>
      <c r="I82" s="148" t="s">
        <v>292</v>
      </c>
      <c r="J82" s="149" t="s">
        <v>333</v>
      </c>
      <c r="K82" s="145" t="s">
        <v>305</v>
      </c>
      <c r="L82" s="146">
        <v>4</v>
      </c>
      <c r="M82" s="377"/>
      <c r="N82" s="377"/>
      <c r="O82" s="145"/>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row>
    <row r="83" spans="1:258" ht="19.5" customHeight="1">
      <c r="A83" s="390"/>
      <c r="B83" s="380"/>
      <c r="C83" s="377"/>
      <c r="D83" s="147"/>
      <c r="E83" s="377"/>
      <c r="F83" s="377"/>
      <c r="G83" s="381"/>
      <c r="H83" s="377"/>
      <c r="I83" s="150"/>
      <c r="J83" s="151"/>
      <c r="K83" s="145" t="s">
        <v>301</v>
      </c>
      <c r="L83" s="146" t="s">
        <v>301</v>
      </c>
      <c r="M83" s="377"/>
      <c r="N83" s="377"/>
      <c r="O83" s="145"/>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row>
    <row r="84" spans="1:258" ht="9.75" customHeight="1">
      <c r="A84" s="390"/>
      <c r="B84" s="380"/>
      <c r="C84" s="377"/>
      <c r="D84" s="147"/>
      <c r="E84" s="377"/>
      <c r="F84" s="377"/>
      <c r="G84" s="381"/>
      <c r="H84" s="377"/>
      <c r="I84" s="150"/>
      <c r="J84" s="151"/>
      <c r="K84" s="145" t="s">
        <v>301</v>
      </c>
      <c r="L84" s="146" t="s">
        <v>301</v>
      </c>
      <c r="M84" s="377"/>
      <c r="N84" s="377"/>
      <c r="O84" s="145"/>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row>
    <row r="85" spans="1:258" ht="9.75" customHeight="1">
      <c r="A85" s="390"/>
      <c r="B85" s="380"/>
      <c r="C85" s="377"/>
      <c r="D85" s="147"/>
      <c r="E85" s="377"/>
      <c r="F85" s="377"/>
      <c r="G85" s="381"/>
      <c r="H85" s="377"/>
      <c r="I85" s="150"/>
      <c r="J85" s="151"/>
      <c r="K85" s="145" t="s">
        <v>301</v>
      </c>
      <c r="L85" s="146" t="s">
        <v>301</v>
      </c>
      <c r="M85" s="377"/>
      <c r="N85" s="377"/>
      <c r="O85" s="145"/>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row>
    <row r="86" spans="1:258" ht="9.75" customHeight="1">
      <c r="A86" s="390"/>
      <c r="B86" s="380"/>
      <c r="C86" s="377"/>
      <c r="D86" s="147"/>
      <c r="E86" s="377"/>
      <c r="F86" s="377"/>
      <c r="G86" s="381"/>
      <c r="H86" s="377"/>
      <c r="I86" s="150"/>
      <c r="J86" s="151"/>
      <c r="K86" s="145" t="s">
        <v>301</v>
      </c>
      <c r="L86" s="146" t="s">
        <v>301</v>
      </c>
      <c r="M86" s="377"/>
      <c r="N86" s="377"/>
      <c r="O86" s="145"/>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row>
    <row r="87" spans="1:258" ht="9.75" customHeight="1">
      <c r="A87" s="390"/>
      <c r="B87" s="380"/>
      <c r="C87" s="377"/>
      <c r="D87" s="147"/>
      <c r="E87" s="377"/>
      <c r="F87" s="377"/>
      <c r="G87" s="381"/>
      <c r="H87" s="377"/>
      <c r="I87" s="150"/>
      <c r="J87" s="151"/>
      <c r="K87" s="145" t="s">
        <v>301</v>
      </c>
      <c r="L87" s="146" t="s">
        <v>301</v>
      </c>
      <c r="M87" s="377"/>
      <c r="N87" s="377"/>
      <c r="O87" s="145"/>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row>
    <row r="88" spans="1:258" ht="9.75" customHeight="1">
      <c r="A88" s="390"/>
      <c r="B88" s="380"/>
      <c r="C88" s="377"/>
      <c r="D88" s="147"/>
      <c r="E88" s="377"/>
      <c r="F88" s="377"/>
      <c r="G88" s="381"/>
      <c r="H88" s="377"/>
      <c r="I88" s="150"/>
      <c r="J88" s="151"/>
      <c r="K88" s="145" t="s">
        <v>301</v>
      </c>
      <c r="L88" s="146" t="s">
        <v>301</v>
      </c>
      <c r="M88" s="377"/>
      <c r="N88" s="377"/>
      <c r="O88" s="145"/>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row>
    <row r="89" spans="1:258" ht="9.75" customHeight="1">
      <c r="A89" s="390"/>
      <c r="B89" s="380"/>
      <c r="C89" s="377"/>
      <c r="D89" s="150"/>
      <c r="E89" s="377"/>
      <c r="F89" s="377"/>
      <c r="G89" s="381"/>
      <c r="H89" s="377"/>
      <c r="I89" s="150"/>
      <c r="J89" s="151"/>
      <c r="K89" s="145" t="s">
        <v>301</v>
      </c>
      <c r="L89" s="146" t="s">
        <v>301</v>
      </c>
      <c r="M89" s="377"/>
      <c r="N89" s="377"/>
      <c r="O89" s="145"/>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row>
    <row r="90" spans="1:258" ht="26.25" customHeight="1">
      <c r="A90" s="390">
        <v>9</v>
      </c>
      <c r="B90" s="388" t="s">
        <v>338</v>
      </c>
      <c r="C90" s="379" t="s">
        <v>339</v>
      </c>
      <c r="D90" s="147" t="s">
        <v>325</v>
      </c>
      <c r="E90" s="377">
        <v>19</v>
      </c>
      <c r="F90" s="377">
        <v>0</v>
      </c>
      <c r="G90" s="389">
        <f t="shared" ref="G90" si="4">F90/E90</f>
        <v>0</v>
      </c>
      <c r="H90" s="377" t="s">
        <v>318</v>
      </c>
      <c r="I90" s="150" t="s">
        <v>311</v>
      </c>
      <c r="J90" s="151" t="s">
        <v>327</v>
      </c>
      <c r="K90" s="145" t="s">
        <v>297</v>
      </c>
      <c r="L90" s="146">
        <v>1</v>
      </c>
      <c r="M90" s="377" t="s">
        <v>303</v>
      </c>
      <c r="N90" s="377" t="s">
        <v>340</v>
      </c>
      <c r="O90" s="377">
        <f>RIGHT(H90,1)*RIGHT(M90,1)</f>
        <v>2</v>
      </c>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row>
    <row r="91" spans="1:258" ht="26.25" customHeight="1">
      <c r="A91" s="390"/>
      <c r="B91" s="388"/>
      <c r="C91" s="379"/>
      <c r="D91" s="147" t="s">
        <v>328</v>
      </c>
      <c r="E91" s="377"/>
      <c r="F91" s="377"/>
      <c r="G91" s="389"/>
      <c r="H91" s="377"/>
      <c r="I91" s="150" t="s">
        <v>292</v>
      </c>
      <c r="J91" s="151" t="s">
        <v>302</v>
      </c>
      <c r="K91" s="145" t="s">
        <v>303</v>
      </c>
      <c r="L91" s="146">
        <v>2</v>
      </c>
      <c r="M91" s="377"/>
      <c r="N91" s="377"/>
      <c r="O91" s="377"/>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row>
    <row r="92" spans="1:258" ht="25.5">
      <c r="A92" s="390"/>
      <c r="B92" s="388"/>
      <c r="C92" s="379"/>
      <c r="D92" s="150" t="s">
        <v>341</v>
      </c>
      <c r="E92" s="377"/>
      <c r="F92" s="377"/>
      <c r="G92" s="389"/>
      <c r="H92" s="377"/>
      <c r="I92" s="150" t="s">
        <v>290</v>
      </c>
      <c r="J92" s="151" t="s">
        <v>330</v>
      </c>
      <c r="K92" s="145" t="s">
        <v>305</v>
      </c>
      <c r="L92" s="146">
        <v>4</v>
      </c>
      <c r="M92" s="377"/>
      <c r="N92" s="377"/>
      <c r="O92" s="377"/>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row>
    <row r="93" spans="1:258" ht="10.5" customHeight="1">
      <c r="A93" s="390"/>
      <c r="B93" s="388"/>
      <c r="C93" s="379"/>
      <c r="D93" s="151"/>
      <c r="E93" s="377"/>
      <c r="F93" s="377"/>
      <c r="G93" s="389"/>
      <c r="H93" s="377"/>
      <c r="I93" s="150"/>
      <c r="J93" s="151"/>
      <c r="K93" s="145" t="s">
        <v>301</v>
      </c>
      <c r="L93" s="146" t="s">
        <v>301</v>
      </c>
      <c r="M93" s="377"/>
      <c r="N93" s="377"/>
      <c r="O93" s="377"/>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row>
    <row r="94" spans="1:258" ht="10.5" customHeight="1">
      <c r="A94" s="390"/>
      <c r="B94" s="388"/>
      <c r="C94" s="379"/>
      <c r="D94" s="150"/>
      <c r="E94" s="377"/>
      <c r="F94" s="377"/>
      <c r="G94" s="389"/>
      <c r="H94" s="377"/>
      <c r="I94" s="150"/>
      <c r="J94" s="151"/>
      <c r="K94" s="145" t="s">
        <v>301</v>
      </c>
      <c r="L94" s="146" t="s">
        <v>301</v>
      </c>
      <c r="M94" s="377"/>
      <c r="N94" s="377"/>
      <c r="O94" s="377"/>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row>
    <row r="95" spans="1:258" ht="10.5" customHeight="1">
      <c r="A95" s="390"/>
      <c r="B95" s="388"/>
      <c r="C95" s="379"/>
      <c r="D95" s="150"/>
      <c r="E95" s="377"/>
      <c r="F95" s="377"/>
      <c r="G95" s="389"/>
      <c r="H95" s="377"/>
      <c r="I95" s="150"/>
      <c r="J95" s="151"/>
      <c r="K95" s="145" t="s">
        <v>301</v>
      </c>
      <c r="L95" s="146" t="s">
        <v>301</v>
      </c>
      <c r="M95" s="377"/>
      <c r="N95" s="377"/>
      <c r="O95" s="377"/>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row>
    <row r="96" spans="1:258" ht="10.5" customHeight="1">
      <c r="A96" s="390"/>
      <c r="B96" s="388"/>
      <c r="C96" s="379"/>
      <c r="D96" s="150"/>
      <c r="E96" s="377"/>
      <c r="F96" s="377"/>
      <c r="G96" s="389"/>
      <c r="H96" s="377"/>
      <c r="I96" s="150"/>
      <c r="J96" s="151"/>
      <c r="K96" s="145" t="s">
        <v>301</v>
      </c>
      <c r="L96" s="146" t="s">
        <v>301</v>
      </c>
      <c r="M96" s="377"/>
      <c r="N96" s="377"/>
      <c r="O96" s="377"/>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row>
    <row r="97" spans="1:258" ht="10.5" customHeight="1">
      <c r="A97" s="390"/>
      <c r="B97" s="388"/>
      <c r="C97" s="379"/>
      <c r="D97" s="150"/>
      <c r="E97" s="377"/>
      <c r="F97" s="377"/>
      <c r="G97" s="389"/>
      <c r="H97" s="377"/>
      <c r="I97" s="150"/>
      <c r="J97" s="151"/>
      <c r="K97" s="145" t="s">
        <v>301</v>
      </c>
      <c r="L97" s="146" t="s">
        <v>301</v>
      </c>
      <c r="M97" s="377"/>
      <c r="N97" s="377"/>
      <c r="O97" s="377"/>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row>
    <row r="98" spans="1:258" ht="10.5" customHeight="1">
      <c r="A98" s="390"/>
      <c r="B98" s="388"/>
      <c r="C98" s="379"/>
      <c r="D98" s="150"/>
      <c r="E98" s="377"/>
      <c r="F98" s="377"/>
      <c r="G98" s="389"/>
      <c r="H98" s="377"/>
      <c r="I98" s="150"/>
      <c r="J98" s="151"/>
      <c r="K98" s="145" t="s">
        <v>301</v>
      </c>
      <c r="L98" s="146" t="s">
        <v>301</v>
      </c>
      <c r="M98" s="377"/>
      <c r="N98" s="377"/>
      <c r="O98" s="377"/>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row>
    <row r="99" spans="1:258" ht="10.5" customHeight="1">
      <c r="A99" s="390"/>
      <c r="B99" s="388"/>
      <c r="C99" s="379"/>
      <c r="D99" s="150"/>
      <c r="E99" s="377"/>
      <c r="F99" s="377"/>
      <c r="G99" s="389"/>
      <c r="H99" s="377"/>
      <c r="I99" s="150"/>
      <c r="J99" s="151"/>
      <c r="K99" s="145" t="s">
        <v>301</v>
      </c>
      <c r="L99" s="146" t="s">
        <v>301</v>
      </c>
      <c r="M99" s="377"/>
      <c r="N99" s="377"/>
      <c r="O99" s="377"/>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row>
    <row r="100" spans="1:258">
      <c r="A100" s="64"/>
      <c r="B100" s="67"/>
      <c r="C100" s="67"/>
      <c r="D100" s="67"/>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row>
    <row r="101" spans="1:258">
      <c r="A101" s="64"/>
      <c r="B101" s="67"/>
      <c r="C101" s="67"/>
      <c r="D101" s="67"/>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row>
    <row r="102" spans="1:258">
      <c r="A102" s="64"/>
      <c r="B102" s="67"/>
      <c r="C102" s="67"/>
      <c r="D102" s="67"/>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row>
    <row r="103" spans="1:258">
      <c r="A103" s="64"/>
      <c r="B103" s="67"/>
      <c r="C103" s="67"/>
      <c r="D103" s="67"/>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row>
    <row r="104" spans="1:258">
      <c r="A104" s="64"/>
      <c r="B104" s="67"/>
      <c r="C104" s="67"/>
      <c r="D104" s="67"/>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row>
    <row r="105" spans="1:258">
      <c r="A105" s="64"/>
      <c r="B105" s="67"/>
      <c r="C105" s="67"/>
      <c r="D105" s="67"/>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row>
    <row r="106" spans="1:258">
      <c r="A106" s="64"/>
      <c r="B106" s="67"/>
      <c r="C106" s="67"/>
      <c r="D106" s="67"/>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row>
    <row r="107" spans="1:258">
      <c r="A107" s="64"/>
      <c r="B107" s="67"/>
      <c r="C107" s="67"/>
      <c r="D107" s="67"/>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row>
    <row r="108" spans="1:258">
      <c r="A108" s="64"/>
      <c r="B108" s="67"/>
      <c r="C108" s="67"/>
      <c r="D108" s="67"/>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row>
    <row r="109" spans="1:258">
      <c r="A109" s="64"/>
      <c r="B109" s="67"/>
      <c r="C109" s="67"/>
      <c r="D109" s="67"/>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row>
    <row r="110" spans="1:258">
      <c r="A110" s="64"/>
      <c r="B110" s="67"/>
      <c r="C110" s="67"/>
      <c r="D110" s="67"/>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row>
  </sheetData>
  <mergeCells count="110">
    <mergeCell ref="N40:N49"/>
    <mergeCell ref="A40:A49"/>
    <mergeCell ref="B40:B49"/>
    <mergeCell ref="C40:C49"/>
    <mergeCell ref="E40:E49"/>
    <mergeCell ref="F40:F49"/>
    <mergeCell ref="G40:G49"/>
    <mergeCell ref="H40:H49"/>
    <mergeCell ref="M40:M49"/>
    <mergeCell ref="N70:N79"/>
    <mergeCell ref="N90:N99"/>
    <mergeCell ref="O90:O99"/>
    <mergeCell ref="N80:N89"/>
    <mergeCell ref="H70:H79"/>
    <mergeCell ref="M80:M89"/>
    <mergeCell ref="A90:A99"/>
    <mergeCell ref="B90:B99"/>
    <mergeCell ref="C90:C99"/>
    <mergeCell ref="E90:E99"/>
    <mergeCell ref="M90:M99"/>
    <mergeCell ref="A80:A89"/>
    <mergeCell ref="B80:B89"/>
    <mergeCell ref="C80:C89"/>
    <mergeCell ref="E80:E89"/>
    <mergeCell ref="F80:F89"/>
    <mergeCell ref="G80:G89"/>
    <mergeCell ref="H80:H89"/>
    <mergeCell ref="M70:M79"/>
    <mergeCell ref="A70:A79"/>
    <mergeCell ref="B70:B79"/>
    <mergeCell ref="C70:C79"/>
    <mergeCell ref="E70:E79"/>
    <mergeCell ref="F70:F79"/>
    <mergeCell ref="G70:G79"/>
    <mergeCell ref="F90:F99"/>
    <mergeCell ref="G90:G99"/>
    <mergeCell ref="H90:H99"/>
    <mergeCell ref="O50:O59"/>
    <mergeCell ref="A60:A69"/>
    <mergeCell ref="B60:B69"/>
    <mergeCell ref="C60:C69"/>
    <mergeCell ref="E60:E69"/>
    <mergeCell ref="F60:F69"/>
    <mergeCell ref="G60:G69"/>
    <mergeCell ref="H60:H69"/>
    <mergeCell ref="M60:M69"/>
    <mergeCell ref="N60:N69"/>
    <mergeCell ref="O60:O69"/>
    <mergeCell ref="A50:A59"/>
    <mergeCell ref="B50:B59"/>
    <mergeCell ref="C50:C59"/>
    <mergeCell ref="E50:E59"/>
    <mergeCell ref="F50:F59"/>
    <mergeCell ref="G50:G59"/>
    <mergeCell ref="H50:H59"/>
    <mergeCell ref="M50:M59"/>
    <mergeCell ref="N50:N59"/>
    <mergeCell ref="H20:H29"/>
    <mergeCell ref="M20:M29"/>
    <mergeCell ref="N20:N29"/>
    <mergeCell ref="O20:O29"/>
    <mergeCell ref="A30:A39"/>
    <mergeCell ref="B30:B39"/>
    <mergeCell ref="C30:C39"/>
    <mergeCell ref="E30:E39"/>
    <mergeCell ref="F30:F39"/>
    <mergeCell ref="G30:G39"/>
    <mergeCell ref="H30:H39"/>
    <mergeCell ref="M30:M39"/>
    <mergeCell ref="N30:N39"/>
    <mergeCell ref="O30:O39"/>
    <mergeCell ref="A20:A29"/>
    <mergeCell ref="B20:B29"/>
    <mergeCell ref="C20:C29"/>
    <mergeCell ref="E20:E29"/>
    <mergeCell ref="F20:F29"/>
    <mergeCell ref="G20:G29"/>
    <mergeCell ref="A10:A19"/>
    <mergeCell ref="B10:B19"/>
    <mergeCell ref="C10:C19"/>
    <mergeCell ref="E10:E19"/>
    <mergeCell ref="F10:F19"/>
    <mergeCell ref="G10:G19"/>
    <mergeCell ref="O8:O9"/>
    <mergeCell ref="D7:D9"/>
    <mergeCell ref="E7:H7"/>
    <mergeCell ref="I7:M7"/>
    <mergeCell ref="N7:O7"/>
    <mergeCell ref="H10:H19"/>
    <mergeCell ref="M10:M19"/>
    <mergeCell ref="N10:N19"/>
    <mergeCell ref="O10:O19"/>
    <mergeCell ref="A8:A9"/>
    <mergeCell ref="B8:B9"/>
    <mergeCell ref="E8:E9"/>
    <mergeCell ref="F8:F9"/>
    <mergeCell ref="G8:G9"/>
    <mergeCell ref="H8:H9"/>
    <mergeCell ref="A1:B3"/>
    <mergeCell ref="A4:B4"/>
    <mergeCell ref="C4:N4"/>
    <mergeCell ref="A5:B5"/>
    <mergeCell ref="C5:N5"/>
    <mergeCell ref="A6:B6"/>
    <mergeCell ref="C6:N6"/>
    <mergeCell ref="I8:I9"/>
    <mergeCell ref="K8:K9"/>
    <mergeCell ref="L8:L9"/>
    <mergeCell ref="M8:M9"/>
    <mergeCell ref="N8:N9"/>
  </mergeCells>
  <conditionalFormatting sqref="D20:D33">
    <cfRule type="containsText" dxfId="774" priority="95" operator="containsText" text="4- Bajo">
      <formula>NOT(ISERROR(SEARCH("4- Bajo",D20)))</formula>
    </cfRule>
    <cfRule type="containsText" dxfId="773" priority="91" operator="containsText" text="3- Moderado">
      <formula>NOT(ISERROR(SEARCH("3- Moderado",D20)))</formula>
    </cfRule>
    <cfRule type="containsText" dxfId="772" priority="92" operator="containsText" text="6- Moderado">
      <formula>NOT(ISERROR(SEARCH("6- Moderado",D20)))</formula>
    </cfRule>
    <cfRule type="containsText" dxfId="771" priority="93" operator="containsText" text="4- Moderado">
      <formula>NOT(ISERROR(SEARCH("4- Moderado",D20)))</formula>
    </cfRule>
    <cfRule type="containsText" dxfId="770" priority="94" operator="containsText" text="3- Bajo">
      <formula>NOT(ISERROR(SEARCH("3- Bajo",D20)))</formula>
    </cfRule>
    <cfRule type="containsText" dxfId="769" priority="96" operator="containsText" text="1- Bajo">
      <formula>NOT(ISERROR(SEARCH("1- Bajo",D20)))</formula>
    </cfRule>
  </conditionalFormatting>
  <conditionalFormatting sqref="D50:D53">
    <cfRule type="containsText" dxfId="768" priority="406" operator="containsText" text="1- Bajo">
      <formula>NOT(ISERROR(SEARCH("1- Bajo",D50)))</formula>
    </cfRule>
    <cfRule type="containsText" dxfId="767" priority="405" operator="containsText" text="4- Bajo">
      <formula>NOT(ISERROR(SEARCH("4- Bajo",D50)))</formula>
    </cfRule>
    <cfRule type="containsText" dxfId="766" priority="404" operator="containsText" text="3- Bajo">
      <formula>NOT(ISERROR(SEARCH("3- Bajo",D50)))</formula>
    </cfRule>
    <cfRule type="containsText" dxfId="765" priority="403" operator="containsText" text="4- Moderado">
      <formula>NOT(ISERROR(SEARCH("4- Moderado",D50)))</formula>
    </cfRule>
    <cfRule type="containsText" dxfId="764" priority="402" operator="containsText" text="6- Moderado">
      <formula>NOT(ISERROR(SEARCH("6- Moderado",D50)))</formula>
    </cfRule>
    <cfRule type="containsText" dxfId="763" priority="401" operator="containsText" text="3- Moderado">
      <formula>NOT(ISERROR(SEARCH("3- Moderado",D50)))</formula>
    </cfRule>
  </conditionalFormatting>
  <conditionalFormatting sqref="D60:D63">
    <cfRule type="containsText" dxfId="762" priority="359" operator="containsText" text="4- Moderado">
      <formula>NOT(ISERROR(SEARCH("4- Moderado",D60)))</formula>
    </cfRule>
    <cfRule type="containsText" dxfId="761" priority="357" operator="containsText" text="3- Moderado">
      <formula>NOT(ISERROR(SEARCH("3- Moderado",D60)))</formula>
    </cfRule>
    <cfRule type="containsText" dxfId="760" priority="358" operator="containsText" text="6- Moderado">
      <formula>NOT(ISERROR(SEARCH("6- Moderado",D60)))</formula>
    </cfRule>
    <cfRule type="containsText" dxfId="759" priority="362" operator="containsText" text="1- Bajo">
      <formula>NOT(ISERROR(SEARCH("1- Bajo",D60)))</formula>
    </cfRule>
    <cfRule type="containsText" dxfId="758" priority="361" operator="containsText" text="4- Bajo">
      <formula>NOT(ISERROR(SEARCH("4- Bajo",D60)))</formula>
    </cfRule>
    <cfRule type="containsText" dxfId="757" priority="360" operator="containsText" text="3- Bajo">
      <formula>NOT(ISERROR(SEARCH("3- Bajo",D60)))</formula>
    </cfRule>
  </conditionalFormatting>
  <conditionalFormatting sqref="D70:D73">
    <cfRule type="containsText" dxfId="756" priority="313" operator="containsText" text="3- Moderado">
      <formula>NOT(ISERROR(SEARCH("3- Moderado",D70)))</formula>
    </cfRule>
    <cfRule type="containsText" dxfId="755" priority="314" operator="containsText" text="6- Moderado">
      <formula>NOT(ISERROR(SEARCH("6- Moderado",D70)))</formula>
    </cfRule>
    <cfRule type="containsText" dxfId="754" priority="315" operator="containsText" text="4- Moderado">
      <formula>NOT(ISERROR(SEARCH("4- Moderado",D70)))</formula>
    </cfRule>
    <cfRule type="containsText" dxfId="753" priority="316" operator="containsText" text="3- Bajo">
      <formula>NOT(ISERROR(SEARCH("3- Bajo",D70)))</formula>
    </cfRule>
    <cfRule type="containsText" dxfId="752" priority="318" operator="containsText" text="1- Bajo">
      <formula>NOT(ISERROR(SEARCH("1- Bajo",D70)))</formula>
    </cfRule>
    <cfRule type="containsText" dxfId="751" priority="317" operator="containsText" text="4- Bajo">
      <formula>NOT(ISERROR(SEARCH("4- Bajo",D70)))</formula>
    </cfRule>
  </conditionalFormatting>
  <conditionalFormatting sqref="D80:D88">
    <cfRule type="containsText" dxfId="750" priority="269" operator="containsText" text="3- Moderado">
      <formula>NOT(ISERROR(SEARCH("3- Moderado",D80)))</formula>
    </cfRule>
    <cfRule type="containsText" dxfId="749" priority="270" operator="containsText" text="6- Moderado">
      <formula>NOT(ISERROR(SEARCH("6- Moderado",D80)))</formula>
    </cfRule>
    <cfRule type="containsText" dxfId="748" priority="272" operator="containsText" text="3- Bajo">
      <formula>NOT(ISERROR(SEARCH("3- Bajo",D80)))</formula>
    </cfRule>
    <cfRule type="containsText" dxfId="747" priority="273" operator="containsText" text="4- Bajo">
      <formula>NOT(ISERROR(SEARCH("4- Bajo",D80)))</formula>
    </cfRule>
    <cfRule type="containsText" dxfId="746" priority="274" operator="containsText" text="1- Bajo">
      <formula>NOT(ISERROR(SEARCH("1- Bajo",D80)))</formula>
    </cfRule>
    <cfRule type="containsText" dxfId="745" priority="271" operator="containsText" text="4- Moderado">
      <formula>NOT(ISERROR(SEARCH("4- Moderado",D80)))</formula>
    </cfRule>
  </conditionalFormatting>
  <conditionalFormatting sqref="D90:D91">
    <cfRule type="containsText" dxfId="744" priority="498" operator="containsText" text="1- Bajo">
      <formula>NOT(ISERROR(SEARCH("1- Bajo",D90)))</formula>
    </cfRule>
    <cfRule type="containsText" dxfId="743" priority="493" operator="containsText" text="3- Moderado">
      <formula>NOT(ISERROR(SEARCH("3- Moderado",D90)))</formula>
    </cfRule>
    <cfRule type="containsText" dxfId="742" priority="497" operator="containsText" text="4- Bajo">
      <formula>NOT(ISERROR(SEARCH("4- Bajo",D90)))</formula>
    </cfRule>
    <cfRule type="containsText" dxfId="741" priority="494" operator="containsText" text="6- Moderado">
      <formula>NOT(ISERROR(SEARCH("6- Moderado",D90)))</formula>
    </cfRule>
    <cfRule type="containsText" dxfId="740" priority="495" operator="containsText" text="4- Moderado">
      <formula>NOT(ISERROR(SEARCH("4- Moderado",D90)))</formula>
    </cfRule>
    <cfRule type="containsText" dxfId="739" priority="496" operator="containsText" text="3- Bajo">
      <formula>NOT(ISERROR(SEARCH("3- Bajo",D90)))</formula>
    </cfRule>
  </conditionalFormatting>
  <conditionalFormatting sqref="H10 H20 H30 H40">
    <cfRule type="containsText" dxfId="738" priority="566" operator="containsText" text="Muy baja">
      <formula>NOT(ISERROR(SEARCH("Muy baja",H10)))</formula>
    </cfRule>
    <cfRule type="containsText" dxfId="737" priority="565" operator="containsText" text="Baja">
      <formula>NOT(ISERROR(SEARCH("Baja",H10)))</formula>
    </cfRule>
    <cfRule type="containsText" dxfId="736" priority="564" operator="containsText" text="Media">
      <formula>NOT(ISERROR(SEARCH("Media",H10)))</formula>
    </cfRule>
    <cfRule type="containsText" dxfId="735" priority="563" operator="containsText" text="Alta">
      <formula>NOT(ISERROR(SEARCH("Alta",H10)))</formula>
    </cfRule>
    <cfRule type="containsText" dxfId="734" priority="562" operator="containsText" text="Muy bajo">
      <formula>NOT(ISERROR(SEARCH("Muy bajo",H10)))</formula>
    </cfRule>
    <cfRule type="containsText" dxfId="733" priority="561" operator="containsText" text="Muy Baja'Tabla probabilidad'!">
      <formula>NOT(ISERROR(SEARCH("Muy Baja'Tabla probabilidad'!",H10)))</formula>
    </cfRule>
    <cfRule type="containsText" dxfId="732" priority="560" operator="containsText" text="Muy Baja">
      <formula>NOT(ISERROR(SEARCH("Muy Baja",H10)))</formula>
    </cfRule>
    <cfRule type="containsText" dxfId="731" priority="559" operator="containsText" text="Muy Baja">
      <formula>NOT(ISERROR(SEARCH("Muy Baja",H10)))</formula>
    </cfRule>
    <cfRule type="containsText" dxfId="730" priority="558" operator="containsText" text="Muy Baja">
      <formula>NOT(ISERROR(SEARCH("Muy Baja",H10)))</formula>
    </cfRule>
    <cfRule type="containsText" dxfId="729" priority="556" operator="containsText" text="Muy Baja">
      <formula>NOT(ISERROR(SEARCH("Muy Baja",H10)))</formula>
    </cfRule>
    <cfRule type="containsText" dxfId="728" priority="555" operator="containsText" text="Media">
      <formula>NOT(ISERROR(SEARCH("Media",H10)))</formula>
    </cfRule>
    <cfRule type="containsText" dxfId="727" priority="554" operator="containsText" text="Media">
      <formula>NOT(ISERROR(SEARCH("Media",H10)))</formula>
    </cfRule>
    <cfRule type="containsText" dxfId="726" priority="550" operator="containsText" text="Baja">
      <formula>NOT(ISERROR(SEARCH("Baja",H10)))</formula>
    </cfRule>
    <cfRule type="containsText" dxfId="725" priority="549" operator="containsText" text="Muy Baja">
      <formula>NOT(ISERROR(SEARCH("Muy Baja",H10)))</formula>
    </cfRule>
    <cfRule type="containsText" dxfId="724" priority="553" operator="containsText" text="Media">
      <formula>NOT(ISERROR(SEARCH("Media",H10)))</formula>
    </cfRule>
    <cfRule type="containsText" dxfId="723" priority="551" operator="containsText" text="Muy Alta">
      <formula>NOT(ISERROR(SEARCH("Muy Alta",H10)))</formula>
    </cfRule>
    <cfRule type="cellIs" dxfId="722" priority="570" operator="between">
      <formula>0</formula>
      <formula>2</formula>
    </cfRule>
    <cfRule type="containsText" dxfId="721" priority="557" operator="containsText" text="Baja">
      <formula>NOT(ISERROR(SEARCH("Baja",H10)))</formula>
    </cfRule>
    <cfRule type="containsText" dxfId="720" priority="552" operator="containsText" text="Alta">
      <formula>NOT(ISERROR(SEARCH("Alta",H10)))</formula>
    </cfRule>
    <cfRule type="cellIs" dxfId="719" priority="569" operator="between">
      <formula>1</formula>
      <formula>2</formula>
    </cfRule>
  </conditionalFormatting>
  <conditionalFormatting sqref="H50 H60">
    <cfRule type="containsText" dxfId="718" priority="418" operator="containsText" text="Media">
      <formula>NOT(ISERROR(SEARCH("Media",H50)))</formula>
    </cfRule>
    <cfRule type="containsText" dxfId="717" priority="419" operator="containsText" text="Media">
      <formula>NOT(ISERROR(SEARCH("Media",H50)))</formula>
    </cfRule>
    <cfRule type="containsText" dxfId="716" priority="420" operator="containsText" text="Muy Baja">
      <formula>NOT(ISERROR(SEARCH("Muy Baja",H50)))</formula>
    </cfRule>
    <cfRule type="cellIs" dxfId="715" priority="434" operator="between">
      <formula>0</formula>
      <formula>2</formula>
    </cfRule>
    <cfRule type="containsText" dxfId="714" priority="422" operator="containsText" text="Muy Baja">
      <formula>NOT(ISERROR(SEARCH("Muy Baja",H50)))</formula>
    </cfRule>
    <cfRule type="containsText" dxfId="713" priority="423" operator="containsText" text="Muy Baja">
      <formula>NOT(ISERROR(SEARCH("Muy Baja",H50)))</formula>
    </cfRule>
    <cfRule type="containsText" dxfId="712" priority="430" operator="containsText" text="Muy baja">
      <formula>NOT(ISERROR(SEARCH("Muy baja",H50)))</formula>
    </cfRule>
    <cfRule type="containsText" dxfId="711" priority="426" operator="containsText" text="Muy bajo">
      <formula>NOT(ISERROR(SEARCH("Muy bajo",H50)))</formula>
    </cfRule>
    <cfRule type="containsText" dxfId="710" priority="425" operator="containsText" text="Muy Baja'Tabla probabilidad'!">
      <formula>NOT(ISERROR(SEARCH("Muy Baja'Tabla probabilidad'!",H50)))</formula>
    </cfRule>
    <cfRule type="cellIs" dxfId="709" priority="433" operator="between">
      <formula>1</formula>
      <formula>2</formula>
    </cfRule>
    <cfRule type="containsText" dxfId="708" priority="424" operator="containsText" text="Muy Baja">
      <formula>NOT(ISERROR(SEARCH("Muy Baja",H50)))</formula>
    </cfRule>
    <cfRule type="containsText" dxfId="707" priority="413" operator="containsText" text="Muy Baja">
      <formula>NOT(ISERROR(SEARCH("Muy Baja",H50)))</formula>
    </cfRule>
    <cfRule type="containsText" dxfId="706" priority="414" operator="containsText" text="Baja">
      <formula>NOT(ISERROR(SEARCH("Baja",H50)))</formula>
    </cfRule>
    <cfRule type="containsText" dxfId="705" priority="429" operator="containsText" text="Baja">
      <formula>NOT(ISERROR(SEARCH("Baja",H50)))</formula>
    </cfRule>
    <cfRule type="containsText" dxfId="704" priority="428" operator="containsText" text="Media">
      <formula>NOT(ISERROR(SEARCH("Media",H50)))</formula>
    </cfRule>
    <cfRule type="containsText" dxfId="703" priority="427" operator="containsText" text="Alta">
      <formula>NOT(ISERROR(SEARCH("Alta",H50)))</formula>
    </cfRule>
    <cfRule type="containsText" dxfId="702" priority="415" operator="containsText" text="Muy Alta">
      <formula>NOT(ISERROR(SEARCH("Muy Alta",H50)))</formula>
    </cfRule>
    <cfRule type="containsText" dxfId="701" priority="416" operator="containsText" text="Alta">
      <formula>NOT(ISERROR(SEARCH("Alta",H50)))</formula>
    </cfRule>
    <cfRule type="containsText" dxfId="700" priority="417" operator="containsText" text="Media">
      <formula>NOT(ISERROR(SEARCH("Media",H50)))</formula>
    </cfRule>
    <cfRule type="containsText" dxfId="699" priority="421" operator="containsText" text="Baja">
      <formula>NOT(ISERROR(SEARCH("Baja",H50)))</formula>
    </cfRule>
  </conditionalFormatting>
  <conditionalFormatting sqref="H70 H80">
    <cfRule type="containsText" dxfId="698" priority="330" operator="containsText" text="Media">
      <formula>NOT(ISERROR(SEARCH("Media",H70)))</formula>
    </cfRule>
    <cfRule type="containsText" dxfId="697" priority="331" operator="containsText" text="Media">
      <formula>NOT(ISERROR(SEARCH("Media",H70)))</formula>
    </cfRule>
    <cfRule type="containsText" dxfId="696" priority="332" operator="containsText" text="Muy Baja">
      <formula>NOT(ISERROR(SEARCH("Muy Baja",H70)))</formula>
    </cfRule>
    <cfRule type="containsText" dxfId="695" priority="333" operator="containsText" text="Baja">
      <formula>NOT(ISERROR(SEARCH("Baja",H70)))</formula>
    </cfRule>
    <cfRule type="containsText" dxfId="694" priority="334" operator="containsText" text="Muy Baja">
      <formula>NOT(ISERROR(SEARCH("Muy Baja",H70)))</formula>
    </cfRule>
    <cfRule type="containsText" dxfId="693" priority="335" operator="containsText" text="Muy Baja">
      <formula>NOT(ISERROR(SEARCH("Muy Baja",H70)))</formula>
    </cfRule>
    <cfRule type="containsText" dxfId="692" priority="336" operator="containsText" text="Muy Baja">
      <formula>NOT(ISERROR(SEARCH("Muy Baja",H70)))</formula>
    </cfRule>
    <cfRule type="containsText" dxfId="691" priority="337" operator="containsText" text="Muy Baja'Tabla probabilidad'!">
      <formula>NOT(ISERROR(SEARCH("Muy Baja'Tabla probabilidad'!",H70)))</formula>
    </cfRule>
    <cfRule type="containsText" dxfId="690" priority="338" operator="containsText" text="Muy bajo">
      <formula>NOT(ISERROR(SEARCH("Muy bajo",H70)))</formula>
    </cfRule>
    <cfRule type="containsText" dxfId="689" priority="339" operator="containsText" text="Alta">
      <formula>NOT(ISERROR(SEARCH("Alta",H70)))</formula>
    </cfRule>
    <cfRule type="containsText" dxfId="688" priority="340" operator="containsText" text="Media">
      <formula>NOT(ISERROR(SEARCH("Media",H70)))</formula>
    </cfRule>
    <cfRule type="containsText" dxfId="687" priority="341" operator="containsText" text="Baja">
      <formula>NOT(ISERROR(SEARCH("Baja",H70)))</formula>
    </cfRule>
    <cfRule type="containsText" dxfId="686" priority="342" operator="containsText" text="Muy baja">
      <formula>NOT(ISERROR(SEARCH("Muy baja",H70)))</formula>
    </cfRule>
    <cfRule type="cellIs" dxfId="685" priority="345" operator="between">
      <formula>1</formula>
      <formula>2</formula>
    </cfRule>
    <cfRule type="cellIs" dxfId="684" priority="346" operator="between">
      <formula>0</formula>
      <formula>2</formula>
    </cfRule>
    <cfRule type="containsText" dxfId="683" priority="329" operator="containsText" text="Media">
      <formula>NOT(ISERROR(SEARCH("Media",H70)))</formula>
    </cfRule>
    <cfRule type="containsText" dxfId="682" priority="325" operator="containsText" text="Muy Baja">
      <formula>NOT(ISERROR(SEARCH("Muy Baja",H70)))</formula>
    </cfRule>
    <cfRule type="containsText" dxfId="681" priority="326" operator="containsText" text="Baja">
      <formula>NOT(ISERROR(SEARCH("Baja",H70)))</formula>
    </cfRule>
    <cfRule type="containsText" dxfId="680" priority="327" operator="containsText" text="Muy Alta">
      <formula>NOT(ISERROR(SEARCH("Muy Alta",H70)))</formula>
    </cfRule>
    <cfRule type="containsText" dxfId="679" priority="328" operator="containsText" text="Alta">
      <formula>NOT(ISERROR(SEARCH("Alta",H70)))</formula>
    </cfRule>
  </conditionalFormatting>
  <conditionalFormatting sqref="H90">
    <cfRule type="containsText" dxfId="678" priority="517" operator="containsText" text="Muy Baja">
      <formula>NOT(ISERROR(SEARCH("Muy Baja",H90)))</formula>
    </cfRule>
    <cfRule type="containsText" dxfId="677" priority="518" operator="containsText" text="Baja">
      <formula>NOT(ISERROR(SEARCH("Baja",H90)))</formula>
    </cfRule>
    <cfRule type="containsText" dxfId="676" priority="519" operator="containsText" text="Muy Alta">
      <formula>NOT(ISERROR(SEARCH("Muy Alta",H90)))</formula>
    </cfRule>
    <cfRule type="containsText" dxfId="675" priority="520" operator="containsText" text="Alta">
      <formula>NOT(ISERROR(SEARCH("Alta",H90)))</formula>
    </cfRule>
    <cfRule type="containsText" dxfId="674" priority="521" operator="containsText" text="Media">
      <formula>NOT(ISERROR(SEARCH("Media",H90)))</formula>
    </cfRule>
    <cfRule type="containsText" dxfId="673" priority="522" operator="containsText" text="Media">
      <formula>NOT(ISERROR(SEARCH("Media",H90)))</formula>
    </cfRule>
    <cfRule type="containsText" dxfId="672" priority="523" operator="containsText" text="Media">
      <formula>NOT(ISERROR(SEARCH("Media",H90)))</formula>
    </cfRule>
    <cfRule type="containsText" dxfId="671" priority="524" operator="containsText" text="Muy Baja">
      <formula>NOT(ISERROR(SEARCH("Muy Baja",H90)))</formula>
    </cfRule>
    <cfRule type="containsText" dxfId="670" priority="525" operator="containsText" text="Baja">
      <formula>NOT(ISERROR(SEARCH("Baja",H90)))</formula>
    </cfRule>
    <cfRule type="containsText" dxfId="669" priority="530" operator="containsText" text="Muy bajo">
      <formula>NOT(ISERROR(SEARCH("Muy bajo",H90)))</formula>
    </cfRule>
    <cfRule type="containsText" dxfId="668" priority="527" operator="containsText" text="Muy Baja">
      <formula>NOT(ISERROR(SEARCH("Muy Baja",H90)))</formula>
    </cfRule>
    <cfRule type="containsText" dxfId="667" priority="529" operator="containsText" text="Muy Baja'Tabla probabilidad'!">
      <formula>NOT(ISERROR(SEARCH("Muy Baja'Tabla probabilidad'!",H90)))</formula>
    </cfRule>
    <cfRule type="containsText" dxfId="666" priority="528" operator="containsText" text="Muy Baja">
      <formula>NOT(ISERROR(SEARCH("Muy Baja",H90)))</formula>
    </cfRule>
    <cfRule type="containsText" dxfId="665" priority="534" operator="containsText" text="Muy baja">
      <formula>NOT(ISERROR(SEARCH("Muy baja",H90)))</formula>
    </cfRule>
    <cfRule type="containsText" dxfId="664" priority="533" operator="containsText" text="Baja">
      <formula>NOT(ISERROR(SEARCH("Baja",H90)))</formula>
    </cfRule>
    <cfRule type="containsText" dxfId="663" priority="532" operator="containsText" text="Media">
      <formula>NOT(ISERROR(SEARCH("Media",H90)))</formula>
    </cfRule>
    <cfRule type="containsText" dxfId="662" priority="531" operator="containsText" text="Alta">
      <formula>NOT(ISERROR(SEARCH("Alta",H90)))</formula>
    </cfRule>
    <cfRule type="containsText" dxfId="661" priority="526" operator="containsText" text="Muy Baja">
      <formula>NOT(ISERROR(SEARCH("Muy Baja",H90)))</formula>
    </cfRule>
    <cfRule type="cellIs" dxfId="660" priority="538" operator="between">
      <formula>0</formula>
      <formula>2</formula>
    </cfRule>
    <cfRule type="cellIs" dxfId="659" priority="537" operator="between">
      <formula>1</formula>
      <formula>2</formula>
    </cfRule>
  </conditionalFormatting>
  <conditionalFormatting sqref="K10:K99">
    <cfRule type="containsText" dxfId="658" priority="85" operator="containsText" text="Catastrófico">
      <formula>NOT(ISERROR(SEARCH("Catastrófico",K10)))</formula>
    </cfRule>
    <cfRule type="containsText" dxfId="657" priority="86" operator="containsText" text="Mayor">
      <formula>NOT(ISERROR(SEARCH("Mayor",K10)))</formula>
    </cfRule>
    <cfRule type="containsText" dxfId="656" priority="87" operator="containsText" text="Alta">
      <formula>NOT(ISERROR(SEARCH("Alta",K10)))</formula>
    </cfRule>
    <cfRule type="containsText" dxfId="655" priority="88" operator="containsText" text="Moderado">
      <formula>NOT(ISERROR(SEARCH("Moderado",K10)))</formula>
    </cfRule>
    <cfRule type="containsText" dxfId="654" priority="90" operator="containsText" text="Leve">
      <formula>NOT(ISERROR(SEARCH("Leve",K10)))</formula>
    </cfRule>
    <cfRule type="containsText" dxfId="653" priority="89" operator="containsText" text="Menor">
      <formula>NOT(ISERROR(SEARCH("Menor",K10)))</formula>
    </cfRule>
  </conditionalFormatting>
  <conditionalFormatting sqref="M10 M20 M30 M50 M60 M70">
    <cfRule type="containsText" dxfId="652" priority="548" operator="containsText" text="Leve">
      <formula>NOT(ISERROR(SEARCH("Leve",M10)))</formula>
    </cfRule>
    <cfRule type="containsText" dxfId="651" priority="547" operator="containsText" text="Menor">
      <formula>NOT(ISERROR(SEARCH("Menor",M10)))</formula>
    </cfRule>
    <cfRule type="containsText" dxfId="650" priority="545" operator="containsText" text="Alta">
      <formula>NOT(ISERROR(SEARCH("Alta",M10)))</formula>
    </cfRule>
    <cfRule type="containsText" dxfId="649" priority="544" operator="containsText" text="Mayor">
      <formula>NOT(ISERROR(SEARCH("Mayor",M10)))</formula>
    </cfRule>
    <cfRule type="containsText" dxfId="648" priority="543" operator="containsText" text="Catastrófico">
      <formula>NOT(ISERROR(SEARCH("Catastrófico",M10)))</formula>
    </cfRule>
  </conditionalFormatting>
  <conditionalFormatting sqref="M10 M20 M30:N30 M50:N50 M60:N60 M70:N70">
    <cfRule type="containsText" dxfId="647" priority="546" operator="containsText" text="Moderado">
      <formula>NOT(ISERROR(SEARCH("Moderado",M10)))</formula>
    </cfRule>
  </conditionalFormatting>
  <conditionalFormatting sqref="M40">
    <cfRule type="containsText" dxfId="646" priority="5" operator="containsText" text="Catastrófico">
      <formula>NOT(ISERROR(SEARCH("Catastrófico",M40)))</formula>
    </cfRule>
    <cfRule type="containsText" dxfId="645" priority="10" operator="containsText" text="Leve">
      <formula>NOT(ISERROR(SEARCH("Leve",M40)))</formula>
    </cfRule>
    <cfRule type="containsText" dxfId="644" priority="9" operator="containsText" text="Menor">
      <formula>NOT(ISERROR(SEARCH("Menor",M40)))</formula>
    </cfRule>
    <cfRule type="containsText" dxfId="643" priority="8" operator="containsText" text="Moderado">
      <formula>NOT(ISERROR(SEARCH("Moderado",M40)))</formula>
    </cfRule>
    <cfRule type="containsText" dxfId="642" priority="7" operator="containsText" text="Alta">
      <formula>NOT(ISERROR(SEARCH("Alta",M40)))</formula>
    </cfRule>
    <cfRule type="containsText" dxfId="641" priority="6" operator="containsText" text="Mayor">
      <formula>NOT(ISERROR(SEARCH("Mayor",M40)))</formula>
    </cfRule>
  </conditionalFormatting>
  <conditionalFormatting sqref="M80 M90">
    <cfRule type="containsText" dxfId="640" priority="280" operator="containsText" text="Leve">
      <formula>NOT(ISERROR(SEARCH("Leve",M80)))</formula>
    </cfRule>
    <cfRule type="containsText" dxfId="639" priority="278" operator="containsText" text="Moderado">
      <formula>NOT(ISERROR(SEARCH("Moderado",M80)))</formula>
    </cfRule>
    <cfRule type="containsText" dxfId="638" priority="279" operator="containsText" text="Menor">
      <formula>NOT(ISERROR(SEARCH("Menor",M80)))</formula>
    </cfRule>
    <cfRule type="containsText" dxfId="637" priority="277" operator="containsText" text="Alta">
      <formula>NOT(ISERROR(SEARCH("Alta",M80)))</formula>
    </cfRule>
    <cfRule type="containsText" dxfId="636" priority="276" operator="containsText" text="Mayor">
      <formula>NOT(ISERROR(SEARCH("Mayor",M80)))</formula>
    </cfRule>
    <cfRule type="containsText" dxfId="635" priority="275" operator="containsText" text="Catastrófico">
      <formula>NOT(ISERROR(SEARCH("Catastrófico",M80)))</formula>
    </cfRule>
  </conditionalFormatting>
  <conditionalFormatting sqref="N40">
    <cfRule type="containsText" dxfId="634" priority="1" operator="containsText" text="Extremo">
      <formula>NOT(ISERROR(SEARCH("Extremo",N40)))</formula>
    </cfRule>
    <cfRule type="containsText" dxfId="633" priority="2" operator="containsText" text="Alto">
      <formula>NOT(ISERROR(SEARCH("Alto",N40)))</formula>
    </cfRule>
    <cfRule type="containsText" dxfId="632" priority="3" operator="containsText" text="Bajo">
      <formula>NOT(ISERROR(SEARCH("Bajo",N40)))</formula>
    </cfRule>
    <cfRule type="containsText" dxfId="631" priority="4" operator="containsText" text="Moderado">
      <formula>NOT(ISERROR(SEARCH("Moderado",N40)))</formula>
    </cfRule>
  </conditionalFormatting>
  <conditionalFormatting sqref="N8:O8">
    <cfRule type="containsText" dxfId="630" priority="488" operator="containsText" text="6- Moderado">
      <formula>NOT(ISERROR(SEARCH("6- Moderado",N8)))</formula>
    </cfRule>
    <cfRule type="containsText" dxfId="629" priority="492" operator="containsText" text="1- Bajo">
      <formula>NOT(ISERROR(SEARCH("1- Bajo",N8)))</formula>
    </cfRule>
    <cfRule type="containsText" dxfId="628" priority="487" operator="containsText" text="3- Moderado">
      <formula>NOT(ISERROR(SEARCH("3- Moderado",N8)))</formula>
    </cfRule>
    <cfRule type="containsText" dxfId="627" priority="489" operator="containsText" text="4- Moderado">
      <formula>NOT(ISERROR(SEARCH("4- Moderado",N8)))</formula>
    </cfRule>
    <cfRule type="containsText" dxfId="626" priority="490" operator="containsText" text="3- Bajo">
      <formula>NOT(ISERROR(SEARCH("3- Bajo",N8)))</formula>
    </cfRule>
    <cfRule type="containsText" dxfId="625" priority="491" operator="containsText" text="4- Bajo">
      <formula>NOT(ISERROR(SEARCH("4- Bajo",N8)))</formula>
    </cfRule>
  </conditionalFormatting>
  <conditionalFormatting sqref="N10:O10 N20:O20">
    <cfRule type="containsText" dxfId="624" priority="573" operator="containsText" text="Bajo">
      <formula>NOT(ISERROR(SEARCH("Bajo",N10)))</formula>
    </cfRule>
    <cfRule type="containsText" dxfId="623" priority="572" operator="containsText" text="Alto">
      <formula>NOT(ISERROR(SEARCH("Alto",N10)))</formula>
    </cfRule>
    <cfRule type="containsText" dxfId="622" priority="571" operator="containsText" text="Extremo">
      <formula>NOT(ISERROR(SEARCH("Extremo",N10)))</formula>
    </cfRule>
    <cfRule type="containsText" dxfId="621" priority="574" operator="containsText" text="Moderado">
      <formula>NOT(ISERROR(SEARCH("Moderado",N10)))</formula>
    </cfRule>
  </conditionalFormatting>
  <conditionalFormatting sqref="N30:O30">
    <cfRule type="containsText" dxfId="620" priority="539" operator="containsText" text="Extremo">
      <formula>NOT(ISERROR(SEARCH("Extremo",N30)))</formula>
    </cfRule>
    <cfRule type="containsText" dxfId="619" priority="540" operator="containsText" text="Alto">
      <formula>NOT(ISERROR(SEARCH("Alto",N30)))</formula>
    </cfRule>
    <cfRule type="containsText" dxfId="618" priority="541" operator="containsText" text="Bajo">
      <formula>NOT(ISERROR(SEARCH("Bajo",N30)))</formula>
    </cfRule>
  </conditionalFormatting>
  <conditionalFormatting sqref="N50:O50">
    <cfRule type="containsText" dxfId="617" priority="435" operator="containsText" text="Extremo">
      <formula>NOT(ISERROR(SEARCH("Extremo",N50)))</formula>
    </cfRule>
    <cfRule type="containsText" dxfId="616" priority="436" operator="containsText" text="Alto">
      <formula>NOT(ISERROR(SEARCH("Alto",N50)))</formula>
    </cfRule>
    <cfRule type="containsText" dxfId="615" priority="437" operator="containsText" text="Bajo">
      <formula>NOT(ISERROR(SEARCH("Bajo",N50)))</formula>
    </cfRule>
  </conditionalFormatting>
  <conditionalFormatting sqref="N60:O60">
    <cfRule type="containsText" dxfId="614" priority="393" operator="containsText" text="Bajo">
      <formula>NOT(ISERROR(SEARCH("Bajo",N60)))</formula>
    </cfRule>
    <cfRule type="containsText" dxfId="613" priority="392" operator="containsText" text="Alto">
      <formula>NOT(ISERROR(SEARCH("Alto",N60)))</formula>
    </cfRule>
    <cfRule type="containsText" dxfId="612" priority="391" operator="containsText" text="Extremo">
      <formula>NOT(ISERROR(SEARCH("Extremo",N60)))</formula>
    </cfRule>
  </conditionalFormatting>
  <conditionalFormatting sqref="N70:O70">
    <cfRule type="containsText" dxfId="611" priority="349" operator="containsText" text="Bajo">
      <formula>NOT(ISERROR(SEARCH("Bajo",N70)))</formula>
    </cfRule>
    <cfRule type="containsText" dxfId="610" priority="347" operator="containsText" text="Extremo">
      <formula>NOT(ISERROR(SEARCH("Extremo",N70)))</formula>
    </cfRule>
    <cfRule type="containsText" dxfId="609" priority="348" operator="containsText" text="Alto">
      <formula>NOT(ISERROR(SEARCH("Alto",N70)))</formula>
    </cfRule>
  </conditionalFormatting>
  <conditionalFormatting sqref="N80:O80 N90">
    <cfRule type="containsText" dxfId="608" priority="303" operator="containsText" text="Extremo">
      <formula>NOT(ISERROR(SEARCH("Extremo",N80)))</formula>
    </cfRule>
    <cfRule type="containsText" dxfId="607" priority="304" operator="containsText" text="Alto">
      <formula>NOT(ISERROR(SEARCH("Alto",N80)))</formula>
    </cfRule>
    <cfRule type="containsText" dxfId="606" priority="305" operator="containsText" text="Bajo">
      <formula>NOT(ISERROR(SEARCH("Bajo",N80)))</formula>
    </cfRule>
    <cfRule type="containsText" dxfId="605" priority="306" operator="containsText" text="Moderado">
      <formula>NOT(ISERROR(SEARCH("Moderado",N80)))</formula>
    </cfRule>
  </conditionalFormatting>
  <conditionalFormatting sqref="O30">
    <cfRule type="containsText" dxfId="604" priority="542" operator="containsText" text="Moderado">
      <formula>NOT(ISERROR(SEARCH("Moderado",O30)))</formula>
    </cfRule>
  </conditionalFormatting>
  <conditionalFormatting sqref="O50">
    <cfRule type="containsText" dxfId="603" priority="438" operator="containsText" text="Moderado">
      <formula>NOT(ISERROR(SEARCH("Moderado",O50)))</formula>
    </cfRule>
  </conditionalFormatting>
  <conditionalFormatting sqref="O60">
    <cfRule type="containsText" dxfId="602" priority="394" operator="containsText" text="Moderado">
      <formula>NOT(ISERROR(SEARCH("Moderado",O60)))</formula>
    </cfRule>
  </conditionalFormatting>
  <conditionalFormatting sqref="O70">
    <cfRule type="containsText" dxfId="601" priority="350" operator="containsText" text="Moderado">
      <formula>NOT(ISERROR(SEARCH("Moderado",O70)))</formula>
    </cfRule>
  </conditionalFormatting>
  <dataValidations count="1">
    <dataValidation type="list" allowBlank="1" showInputMessage="1" showErrorMessage="1" sqref="I14:J19"/>
  </dataValidations>
  <printOptions horizontalCentered="1"/>
  <pageMargins left="0.70866141732283472" right="0.70866141732283472" top="0.74803149606299213" bottom="0.74803149606299213" header="0.31496062992125984" footer="0.31496062992125984"/>
  <pageSetup scale="3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67" operator="containsText" id="{AA33B07E-BE8F-4B6B-A87A-4079EED8E612}">
            <xm:f>NOT(ISERROR(SEARCH(#REF!,H10)))</xm:f>
            <xm:f>#REF!</xm:f>
            <x14:dxf>
              <font>
                <color rgb="FF006100"/>
              </font>
              <fill>
                <patternFill>
                  <bgColor rgb="FFC6EFCE"/>
                </patternFill>
              </fill>
            </x14:dxf>
          </x14:cfRule>
          <x14:cfRule type="containsText" priority="568" operator="containsText" id="{8D8F2D8B-417A-4DC6-AC0D-BA260E014A2D}">
            <xm:f>NOT(ISERROR(SEARCH(#REF!,H10)))</xm:f>
            <xm:f>#REF!</xm:f>
            <x14:dxf>
              <font>
                <color rgb="FF9C0006"/>
              </font>
              <fill>
                <patternFill>
                  <bgColor rgb="FFFFC7CE"/>
                </patternFill>
              </fill>
            </x14:dxf>
          </x14:cfRule>
          <xm:sqref>H10 H20 H30 H40</xm:sqref>
        </x14:conditionalFormatting>
        <x14:conditionalFormatting xmlns:xm="http://schemas.microsoft.com/office/excel/2006/main">
          <x14:cfRule type="containsText" priority="432" operator="containsText" id="{63E3EF47-8926-4E3F-8CCE-0E600E1D7B50}">
            <xm:f>NOT(ISERROR(SEARCH(#REF!,H50)))</xm:f>
            <xm:f>#REF!</xm:f>
            <x14:dxf>
              <font>
                <color rgb="FF9C0006"/>
              </font>
              <fill>
                <patternFill>
                  <bgColor rgb="FFFFC7CE"/>
                </patternFill>
              </fill>
            </x14:dxf>
          </x14:cfRule>
          <x14:cfRule type="containsText" priority="431" operator="containsText" id="{D3D4D274-6F12-4B02-A0DA-D5DDA5383DE2}">
            <xm:f>NOT(ISERROR(SEARCH(#REF!,H50)))</xm:f>
            <xm:f>#REF!</xm:f>
            <x14:dxf>
              <font>
                <color rgb="FF006100"/>
              </font>
              <fill>
                <patternFill>
                  <bgColor rgb="FFC6EFCE"/>
                </patternFill>
              </fill>
            </x14:dxf>
          </x14:cfRule>
          <xm:sqref>H50 H60</xm:sqref>
        </x14:conditionalFormatting>
        <x14:conditionalFormatting xmlns:xm="http://schemas.microsoft.com/office/excel/2006/main">
          <x14:cfRule type="containsText" priority="343" operator="containsText" id="{776F5267-3D56-49BA-8772-39A9F607D7CF}">
            <xm:f>NOT(ISERROR(SEARCH(#REF!,H70)))</xm:f>
            <xm:f>#REF!</xm:f>
            <x14:dxf>
              <font>
                <color rgb="FF006100"/>
              </font>
              <fill>
                <patternFill>
                  <bgColor rgb="FFC6EFCE"/>
                </patternFill>
              </fill>
            </x14:dxf>
          </x14:cfRule>
          <x14:cfRule type="containsText" priority="344" operator="containsText" id="{FED06DDB-E5A1-4737-9239-5E7952A3195E}">
            <xm:f>NOT(ISERROR(SEARCH(#REF!,H70)))</xm:f>
            <xm:f>#REF!</xm:f>
            <x14:dxf>
              <font>
                <color rgb="FF9C0006"/>
              </font>
              <fill>
                <patternFill>
                  <bgColor rgb="FFFFC7CE"/>
                </patternFill>
              </fill>
            </x14:dxf>
          </x14:cfRule>
          <xm:sqref>H70 H80 H90</xm:sqref>
        </x14:conditionalFormatting>
        <x14:conditionalFormatting xmlns:xm="http://schemas.microsoft.com/office/excel/2006/main">
          <x14:cfRule type="containsText" priority="535" operator="containsText" id="{90382DAA-CC00-4820-BE5A-AB3B43CDBC30}">
            <xm:f>NOT(ISERROR(SEARCH(#REF!,H90)))</xm:f>
            <xm:f>#REF!</xm:f>
            <x14:dxf>
              <font>
                <color rgb="FF006100"/>
              </font>
              <fill>
                <patternFill>
                  <bgColor rgb="FFC6EFCE"/>
                </patternFill>
              </fill>
            </x14:dxf>
          </x14:cfRule>
          <x14:cfRule type="containsText" priority="536" operator="containsText" id="{1D5E4477-6552-477C-BEBD-2BA15951FE7E}">
            <xm:f>NOT(ISERROR(SEARCH(#REF!,H90)))</xm:f>
            <xm:f>#REF!</xm:f>
            <x14:dxf>
              <font>
                <color rgb="FF9C0006"/>
              </font>
              <fill>
                <patternFill>
                  <bgColor rgb="FFFFC7CE"/>
                </patternFill>
              </fill>
            </x14:dxf>
          </x14:cfRule>
          <xm:sqref>H90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'8- Politicas de admiistracion '!$I$17:$I$22</xm:f>
          </x14:formula1>
          <xm:sqref>I10:I13 I20:I99</xm:sqref>
        </x14:dataValidation>
        <x14:dataValidation type="list" allowBlank="1" showInputMessage="1" showErrorMessage="1">
          <x14:formula1>
            <xm:f>IF(I10='8- Politicas de admiistracion '!$B$16,'8- Politicas de admiistracion '!$C$17:$C$21,IF(I10='8- Politicas de admiistracion '!$B$24,'8- Politicas de admiistracion '!$C$25:$C$29,IF(I10='8- Politicas de admiistracion '!$B$32,'8- Politicas de admiistracion '!$C$33:$C$37,IF(I10='8- Politicas de admiistracion '!$B$40,'8- Politicas de admiistracion '!$C$41:$C$45,IF(I10='8- Politicas de admiistracion '!$B$48,'8- Politicas de admiistracion '!$C$49:$C$53,IF(I10='8- Politicas de admiistracion '!$B$56,'8- Politicas de admiistracion '!$C$57:$C$61))))))</xm:f>
          </x14:formula1>
          <xm:sqref>J10:J13 J20:J99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JR100"/>
  <sheetViews>
    <sheetView showGridLines="0" zoomScale="70" zoomScaleNormal="70" zoomScalePageLayoutView="70" workbookViewId="0">
      <selection activeCell="Q92" sqref="Q92"/>
    </sheetView>
  </sheetViews>
  <sheetFormatPr baseColWidth="10" defaultColWidth="11.42578125" defaultRowHeight="15"/>
  <cols>
    <col min="1" max="1" width="7" customWidth="1"/>
    <col min="2" max="2" width="34.5703125" customWidth="1"/>
    <col min="3" max="3" width="81.42578125" style="22" hidden="1" customWidth="1"/>
    <col min="4" max="4" width="5" hidden="1" customWidth="1"/>
    <col min="5" max="5" width="48.7109375" hidden="1" customWidth="1"/>
    <col min="6" max="6" width="9.28515625" hidden="1" customWidth="1"/>
    <col min="7" max="7" width="14.5703125" hidden="1" customWidth="1"/>
    <col min="8" max="8" width="13.140625" hidden="1" customWidth="1"/>
    <col min="9" max="9" width="15" hidden="1" customWidth="1"/>
    <col min="10" max="10" width="9.28515625" hidden="1" customWidth="1"/>
    <col min="11" max="11" width="8" hidden="1" customWidth="1"/>
    <col min="12" max="12" width="37.7109375" customWidth="1"/>
    <col min="13" max="13" width="79.42578125" customWidth="1"/>
    <col min="14" max="14" width="11.140625" customWidth="1"/>
    <col min="15" max="15" width="16.5703125" customWidth="1"/>
    <col min="16" max="16" width="14" customWidth="1"/>
    <col min="17" max="17" width="10.85546875" customWidth="1"/>
    <col min="18" max="18" width="9" customWidth="1"/>
    <col min="19" max="19" width="7" customWidth="1"/>
    <col min="20" max="20" width="14.28515625" style="16" customWidth="1"/>
    <col min="21" max="21" width="14.28515625" style="15" customWidth="1"/>
    <col min="22" max="22" width="14.28515625" style="17" customWidth="1"/>
    <col min="23" max="278" width="11.42578125" style="9"/>
    <col min="279" max="16384" width="11.42578125" style="14"/>
  </cols>
  <sheetData>
    <row r="1" spans="1:278" s="11" customFormat="1" ht="21.75" customHeight="1" thickTop="1">
      <c r="A1" s="70"/>
      <c r="B1" s="71"/>
      <c r="C1" s="403" t="s">
        <v>342</v>
      </c>
      <c r="D1" s="403"/>
      <c r="E1" s="403"/>
      <c r="F1" s="403"/>
      <c r="G1" s="403"/>
      <c r="H1" s="403"/>
      <c r="I1" s="403"/>
      <c r="J1" s="403"/>
      <c r="K1" s="403"/>
      <c r="L1" s="403"/>
      <c r="M1" s="403"/>
      <c r="N1" s="403"/>
      <c r="O1" s="403"/>
      <c r="P1" s="403"/>
      <c r="Q1" s="403"/>
      <c r="R1" s="403"/>
      <c r="S1" s="403"/>
      <c r="T1" s="403"/>
      <c r="U1" s="403"/>
      <c r="V1" s="403"/>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row>
    <row r="2" spans="1:278" s="11" customFormat="1" ht="21.75" customHeight="1">
      <c r="A2" s="72"/>
      <c r="B2" s="73"/>
      <c r="C2" s="403"/>
      <c r="D2" s="403"/>
      <c r="E2" s="403"/>
      <c r="F2" s="403"/>
      <c r="G2" s="403"/>
      <c r="H2" s="403"/>
      <c r="I2" s="403"/>
      <c r="J2" s="403"/>
      <c r="K2" s="403"/>
      <c r="L2" s="403"/>
      <c r="M2" s="403"/>
      <c r="N2" s="403"/>
      <c r="O2" s="403"/>
      <c r="P2" s="403"/>
      <c r="Q2" s="403"/>
      <c r="R2" s="403"/>
      <c r="S2" s="403"/>
      <c r="T2" s="403"/>
      <c r="U2" s="403"/>
      <c r="V2" s="403"/>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row>
    <row r="3" spans="1:278" s="11" customFormat="1" ht="21.75" customHeight="1" thickBot="1">
      <c r="A3" s="72"/>
      <c r="B3" s="73"/>
      <c r="C3" s="403"/>
      <c r="D3" s="403"/>
      <c r="E3" s="403"/>
      <c r="F3" s="403"/>
      <c r="G3" s="403"/>
      <c r="H3" s="403"/>
      <c r="I3" s="403"/>
      <c r="J3" s="403"/>
      <c r="K3" s="403"/>
      <c r="L3" s="403"/>
      <c r="M3" s="403"/>
      <c r="N3" s="403"/>
      <c r="O3" s="403"/>
      <c r="P3" s="403"/>
      <c r="Q3" s="403"/>
      <c r="R3" s="403"/>
      <c r="S3" s="403"/>
      <c r="T3" s="403"/>
      <c r="U3" s="403"/>
      <c r="V3" s="403"/>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row>
    <row r="4" spans="1:278" s="11" customFormat="1" ht="27" customHeight="1" thickTop="1" thickBot="1">
      <c r="A4" s="404" t="s">
        <v>343</v>
      </c>
      <c r="B4" s="405"/>
      <c r="C4" s="400" t="s">
        <v>5</v>
      </c>
      <c r="D4" s="401"/>
      <c r="E4" s="401"/>
      <c r="F4" s="401"/>
      <c r="G4" s="401"/>
      <c r="H4" s="401"/>
      <c r="I4" s="401"/>
      <c r="J4" s="401"/>
      <c r="K4" s="401"/>
      <c r="L4" s="401"/>
      <c r="M4" s="402"/>
      <c r="N4" s="158"/>
      <c r="O4" s="74"/>
      <c r="P4" s="74"/>
      <c r="Q4" s="74"/>
      <c r="R4" s="74"/>
      <c r="S4" s="74"/>
      <c r="T4" s="74"/>
      <c r="U4" s="74"/>
      <c r="V4" s="74"/>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row>
    <row r="5" spans="1:278" s="11" customFormat="1" ht="38.25" customHeight="1" thickTop="1" thickBot="1">
      <c r="A5" s="404" t="s">
        <v>344</v>
      </c>
      <c r="B5" s="405"/>
      <c r="C5" s="400" t="s">
        <v>36</v>
      </c>
      <c r="D5" s="401"/>
      <c r="E5" s="401"/>
      <c r="F5" s="401"/>
      <c r="G5" s="401"/>
      <c r="H5" s="401"/>
      <c r="I5" s="401"/>
      <c r="J5" s="401"/>
      <c r="K5" s="401"/>
      <c r="L5" s="401"/>
      <c r="M5" s="402"/>
      <c r="N5" s="158"/>
      <c r="O5" s="75"/>
      <c r="P5" s="75"/>
      <c r="Q5" s="75"/>
      <c r="R5" s="75"/>
      <c r="S5" s="75"/>
      <c r="T5" s="75"/>
      <c r="U5" s="75"/>
      <c r="V5" s="75"/>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row>
    <row r="6" spans="1:278" s="11" customFormat="1" ht="29.25" customHeight="1" thickTop="1" thickBot="1">
      <c r="A6" s="397" t="s">
        <v>345</v>
      </c>
      <c r="B6" s="398"/>
      <c r="C6" s="400" t="s">
        <v>270</v>
      </c>
      <c r="D6" s="401"/>
      <c r="E6" s="401"/>
      <c r="F6" s="401"/>
      <c r="G6" s="401"/>
      <c r="H6" s="401"/>
      <c r="I6" s="401"/>
      <c r="J6" s="401"/>
      <c r="K6" s="401"/>
      <c r="L6" s="401"/>
      <c r="M6" s="402"/>
      <c r="N6" s="158"/>
      <c r="O6" s="74"/>
      <c r="P6" s="74"/>
      <c r="Q6" s="74"/>
      <c r="R6" s="74"/>
      <c r="S6" s="74"/>
      <c r="T6" s="74"/>
      <c r="U6" s="74"/>
      <c r="V6" s="74"/>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row>
    <row r="7" spans="1:278" s="11" customFormat="1" ht="30" customHeight="1" thickTop="1" thickBot="1">
      <c r="A7" s="399" t="s">
        <v>271</v>
      </c>
      <c r="B7" s="399"/>
      <c r="C7" s="399"/>
      <c r="D7" s="394" t="s">
        <v>346</v>
      </c>
      <c r="E7" s="395"/>
      <c r="F7" s="395"/>
      <c r="G7" s="395"/>
      <c r="H7" s="395"/>
      <c r="I7" s="395"/>
      <c r="J7" s="395"/>
      <c r="K7" s="395"/>
      <c r="L7" s="395"/>
      <c r="M7" s="395"/>
      <c r="N7" s="395"/>
      <c r="O7" s="395"/>
      <c r="P7" s="395"/>
      <c r="Q7" s="395"/>
      <c r="R7" s="396"/>
      <c r="S7" s="160"/>
      <c r="T7" s="399" t="s">
        <v>347</v>
      </c>
      <c r="U7" s="399"/>
      <c r="V7" s="399"/>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row>
    <row r="8" spans="1:278" s="11" customFormat="1" ht="16.5" customHeight="1" thickTop="1" thickBot="1">
      <c r="A8" s="411" t="s">
        <v>276</v>
      </c>
      <c r="B8" s="399" t="s">
        <v>348</v>
      </c>
      <c r="C8" s="414" t="s">
        <v>272</v>
      </c>
      <c r="D8" s="416" t="s">
        <v>349</v>
      </c>
      <c r="E8" s="418" t="s">
        <v>350</v>
      </c>
      <c r="F8" s="406" t="s">
        <v>351</v>
      </c>
      <c r="G8" s="407"/>
      <c r="H8" s="407"/>
      <c r="I8" s="407"/>
      <c r="J8" s="407"/>
      <c r="K8" s="408"/>
      <c r="L8" s="406" t="s">
        <v>352</v>
      </c>
      <c r="M8" s="407"/>
      <c r="N8" s="407"/>
      <c r="O8" s="407"/>
      <c r="P8" s="407"/>
      <c r="Q8" s="407"/>
      <c r="R8" s="407"/>
      <c r="S8" s="408"/>
      <c r="T8" s="161"/>
      <c r="U8" s="162"/>
      <c r="V8" s="163" t="s">
        <v>353</v>
      </c>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row>
    <row r="9" spans="1:278" s="13" customFormat="1" ht="123" customHeight="1" thickTop="1">
      <c r="A9" s="412"/>
      <c r="B9" s="413"/>
      <c r="C9" s="415"/>
      <c r="D9" s="417"/>
      <c r="E9" s="419"/>
      <c r="F9" s="164" t="s">
        <v>244</v>
      </c>
      <c r="G9" s="164" t="s">
        <v>246</v>
      </c>
      <c r="H9" s="164" t="s">
        <v>354</v>
      </c>
      <c r="I9" s="164" t="s">
        <v>248</v>
      </c>
      <c r="J9" s="173" t="s">
        <v>355</v>
      </c>
      <c r="K9" s="164" t="s">
        <v>254</v>
      </c>
      <c r="L9" s="164" t="s">
        <v>356</v>
      </c>
      <c r="M9" s="159" t="s">
        <v>357</v>
      </c>
      <c r="N9" s="164" t="s">
        <v>358</v>
      </c>
      <c r="O9" s="164" t="s">
        <v>359</v>
      </c>
      <c r="P9" s="164" t="s">
        <v>360</v>
      </c>
      <c r="Q9" s="164" t="s">
        <v>361</v>
      </c>
      <c r="R9" s="173" t="s">
        <v>362</v>
      </c>
      <c r="S9" s="164" t="s">
        <v>363</v>
      </c>
      <c r="T9" s="165" t="s">
        <v>256</v>
      </c>
      <c r="U9" s="165" t="s">
        <v>258</v>
      </c>
      <c r="V9" s="166" t="s">
        <v>364</v>
      </c>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row>
    <row r="10" spans="1:278" ht="78.75" customHeight="1">
      <c r="A10" s="377">
        <v>1</v>
      </c>
      <c r="B10" s="377" t="str">
        <f>'5. Identificación de Riesgos'!B10:B19</f>
        <v>Dificultad en la adquisición de inmuebles</v>
      </c>
      <c r="C10" s="170" t="str">
        <f>'5. Identificación de Riesgos'!D10</f>
        <v>Debilidad en la preparación de los documentos técnicos</v>
      </c>
      <c r="D10" s="150"/>
      <c r="E10" s="147" t="s">
        <v>541</v>
      </c>
      <c r="F10" s="145" t="s">
        <v>366</v>
      </c>
      <c r="G10" s="145" t="s">
        <v>365</v>
      </c>
      <c r="H10" s="145" t="s">
        <v>365</v>
      </c>
      <c r="I10" s="145" t="s">
        <v>366</v>
      </c>
      <c r="J10" s="172">
        <f>COUNTIF(F10:I10,"SI")/4</f>
        <v>0.5</v>
      </c>
      <c r="K10" s="409">
        <f>AVERAGE(J10:J19)</f>
        <v>0.2</v>
      </c>
      <c r="L10" s="153" t="str">
        <f>'5. Identificación de Riesgos'!I10</f>
        <v>Afectación de reputacion,imagén,  credibilidad, satisfacción de usuarios y PI</v>
      </c>
      <c r="M10" s="171" t="s">
        <v>535</v>
      </c>
      <c r="N10" s="145" t="s">
        <v>366</v>
      </c>
      <c r="O10" s="145" t="s">
        <v>366</v>
      </c>
      <c r="P10" s="145" t="s">
        <v>366</v>
      </c>
      <c r="Q10" s="145" t="s">
        <v>366</v>
      </c>
      <c r="R10" s="172">
        <f>SUM(COUNTIF(N10,"SI")*25%,COUNTIF(O10,"SI")*40%,COUNTIF(P10,"SI")*25%,COUNTIF(Q10,"SI")*10%)</f>
        <v>1</v>
      </c>
      <c r="S10" s="409">
        <f>AVERAGE(R10:R13)</f>
        <v>0.66666666666666663</v>
      </c>
      <c r="T10" s="410" t="str">
        <f>CONCATENATE(INDEX('8- Politicas de admiistracion '!$B$6:$F$10,MATCH(ROUND(IF((RIGHT('5. Identificación de Riesgos'!H10,1)-'6. Valoración Controles'!K10)&lt;1,1,(RIGHT('5. Identificación de Riesgos'!H10,1)-'6. Valoración Controles'!K10)),0),'8- Politicas de admiistracion '!$F$6:$F$10,0),1)," - ",ROUND(IF((RIGHT('5. Identificación de Riesgos'!H10,1)-'6. Valoración Controles'!K10)&lt;1,1,(RIGHT('5. Identificación de Riesgos'!H10,1)-'6. Valoración Controles'!K10)),0))</f>
        <v>Media - 3</v>
      </c>
      <c r="U10" s="377" t="str">
        <f>CONCATENATE(INDEX('8- Politicas de admiistracion '!$B$17:$F$21,MATCH(ROUND(IF((RIGHT('5. Identificación de Riesgos'!M10,1)-'6. Valoración Controles'!S10)&lt;1,1,(RIGHT('5. Identificación de Riesgos'!M10,1)-'6. Valoración Controles'!S10)),0),'8- Politicas de admiistracion '!$F$17:$F$21,0),1)," - ",ROUND(IF((RIGHT('5. Identificación de Riesgos'!M10,1)-'6. Valoración Controles'!S10)&lt;1,1,(RIGHT('5. Identificación de Riesgos'!M10,1)-'6. Valoración Controles'!S10)),0))</f>
        <v>Leve - 1</v>
      </c>
      <c r="V10" s="377" t="str">
        <f>CONCATENATE(VLOOKUP((LEFT(T10,LEN(T10)-4)&amp;LEFT(U10,LEN(U10)-4)),'9- Matriz de Calor '!$D$17:$E$41,2,0)," - ",RIGHT(T10,1)*RIGHT(U10,1))</f>
        <v>Moderado - 3</v>
      </c>
    </row>
    <row r="11" spans="1:278" ht="24.75" customHeight="1">
      <c r="A11" s="377"/>
      <c r="B11" s="377"/>
      <c r="C11" s="170" t="str">
        <f>'5. Identificación de Riesgos'!D11</f>
        <v>Dificultad en la gestión de aprobación de documentos</v>
      </c>
      <c r="D11" s="150"/>
      <c r="E11" s="147" t="s">
        <v>542</v>
      </c>
      <c r="F11" s="145" t="s">
        <v>366</v>
      </c>
      <c r="G11" s="145" t="s">
        <v>365</v>
      </c>
      <c r="H11" s="145" t="s">
        <v>365</v>
      </c>
      <c r="I11" s="145" t="s">
        <v>366</v>
      </c>
      <c r="J11" s="172">
        <f t="shared" ref="J11:J29" si="0">COUNTIF(F11:I11,"SI")/4</f>
        <v>0.5</v>
      </c>
      <c r="K11" s="409"/>
      <c r="L11" s="153" t="str">
        <f>'5. Identificación de Riesgos'!I11</f>
        <v>Afectación Económica</v>
      </c>
      <c r="M11" s="171" t="s">
        <v>534</v>
      </c>
      <c r="N11" s="145" t="s">
        <v>365</v>
      </c>
      <c r="O11" s="145" t="s">
        <v>365</v>
      </c>
      <c r="P11" s="145" t="s">
        <v>365</v>
      </c>
      <c r="Q11" s="145" t="s">
        <v>365</v>
      </c>
      <c r="R11" s="172">
        <f t="shared" ref="R11:R19" si="1">SUM(COUNTIF(N11,"SI")*25%,COUNTIF(O11,"SI")*40%,COUNTIF(P11,"SI")*25%,COUNTIF(Q11,"SI")*10%)</f>
        <v>0</v>
      </c>
      <c r="S11" s="409"/>
      <c r="T11" s="410"/>
      <c r="U11" s="377"/>
      <c r="V11" s="377"/>
    </row>
    <row r="12" spans="1:278" ht="26.25" customHeight="1">
      <c r="A12" s="377"/>
      <c r="B12" s="377"/>
      <c r="C12" s="170" t="str">
        <f>'5. Identificación de Riesgos'!D12</f>
        <v xml:space="preserve">Por observaciones al proceso, se extiende el cronograma o se declara desierto o se revoca el acto </v>
      </c>
      <c r="D12" s="150"/>
      <c r="E12" s="147" t="s">
        <v>529</v>
      </c>
      <c r="F12" s="145" t="s">
        <v>366</v>
      </c>
      <c r="G12" s="145" t="s">
        <v>365</v>
      </c>
      <c r="H12" s="145" t="s">
        <v>365</v>
      </c>
      <c r="I12" s="145" t="s">
        <v>366</v>
      </c>
      <c r="J12" s="172">
        <f t="shared" si="0"/>
        <v>0.5</v>
      </c>
      <c r="K12" s="409"/>
      <c r="L12" s="153" t="str">
        <f>'5. Identificación de Riesgos'!I12</f>
        <v>Interrupción o afectación en la prestación del servicio judicial</v>
      </c>
      <c r="M12" s="147" t="s">
        <v>546</v>
      </c>
      <c r="N12" s="145" t="s">
        <v>366</v>
      </c>
      <c r="O12" s="145" t="s">
        <v>366</v>
      </c>
      <c r="P12" s="145" t="s">
        <v>366</v>
      </c>
      <c r="Q12" s="145" t="s">
        <v>366</v>
      </c>
      <c r="R12" s="172">
        <f t="shared" si="1"/>
        <v>1</v>
      </c>
      <c r="S12" s="409"/>
      <c r="T12" s="410"/>
      <c r="U12" s="377"/>
      <c r="V12" s="377"/>
    </row>
    <row r="13" spans="1:278" ht="26.25" customHeight="1">
      <c r="A13" s="377"/>
      <c r="B13" s="377"/>
      <c r="C13" s="170" t="str">
        <f>'5. Identificación de Riesgos'!D13</f>
        <v xml:space="preserve">Bienes asegurables sin asegurar </v>
      </c>
      <c r="D13" s="150"/>
      <c r="E13" s="147" t="s">
        <v>543</v>
      </c>
      <c r="F13" s="145" t="s">
        <v>366</v>
      </c>
      <c r="G13" s="145" t="s">
        <v>365</v>
      </c>
      <c r="H13" s="145" t="s">
        <v>365</v>
      </c>
      <c r="I13" s="145" t="s">
        <v>366</v>
      </c>
      <c r="J13" s="172">
        <f t="shared" si="0"/>
        <v>0.5</v>
      </c>
      <c r="K13" s="409"/>
      <c r="L13" s="153"/>
      <c r="M13" s="147"/>
      <c r="N13" s="145"/>
      <c r="O13" s="145"/>
      <c r="P13" s="145"/>
      <c r="Q13" s="145"/>
      <c r="R13" s="172"/>
      <c r="S13" s="409"/>
      <c r="T13" s="410"/>
      <c r="U13" s="377"/>
      <c r="V13" s="377"/>
    </row>
    <row r="14" spans="1:278" ht="18.75" customHeight="1">
      <c r="A14" s="377"/>
      <c r="B14" s="377"/>
      <c r="C14" s="170">
        <f>'5. Identificación de Riesgos'!D14</f>
        <v>0</v>
      </c>
      <c r="D14" s="150"/>
      <c r="E14" s="147"/>
      <c r="F14" s="145"/>
      <c r="G14" s="145"/>
      <c r="H14" s="145"/>
      <c r="I14" s="145"/>
      <c r="J14" s="172">
        <f t="shared" si="0"/>
        <v>0</v>
      </c>
      <c r="K14" s="409"/>
      <c r="L14" s="153">
        <f>'5. Identificación de Riesgos'!I14</f>
        <v>0</v>
      </c>
      <c r="M14" s="147"/>
      <c r="N14" s="145"/>
      <c r="O14" s="145"/>
      <c r="P14" s="145"/>
      <c r="Q14" s="145"/>
      <c r="R14" s="172">
        <f t="shared" si="1"/>
        <v>0</v>
      </c>
      <c r="S14" s="409"/>
      <c r="T14" s="410"/>
      <c r="U14" s="377"/>
      <c r="V14" s="377"/>
    </row>
    <row r="15" spans="1:278" ht="18.75" customHeight="1">
      <c r="A15" s="377"/>
      <c r="B15" s="377"/>
      <c r="C15" s="170">
        <f>'5. Identificación de Riesgos'!D15</f>
        <v>0</v>
      </c>
      <c r="D15" s="150"/>
      <c r="E15" s="147"/>
      <c r="F15" s="145"/>
      <c r="G15" s="145"/>
      <c r="H15" s="145"/>
      <c r="I15" s="145"/>
      <c r="J15" s="172">
        <f t="shared" si="0"/>
        <v>0</v>
      </c>
      <c r="K15" s="409"/>
      <c r="L15" s="153">
        <f>'5. Identificación de Riesgos'!I15</f>
        <v>0</v>
      </c>
      <c r="M15" s="171"/>
      <c r="N15" s="145"/>
      <c r="O15" s="145"/>
      <c r="P15" s="145"/>
      <c r="Q15" s="145"/>
      <c r="R15" s="172">
        <f t="shared" si="1"/>
        <v>0</v>
      </c>
      <c r="S15" s="409"/>
      <c r="T15" s="410"/>
      <c r="U15" s="377"/>
      <c r="V15" s="377"/>
    </row>
    <row r="16" spans="1:278" ht="18.75" customHeight="1">
      <c r="A16" s="377"/>
      <c r="B16" s="377"/>
      <c r="C16" s="170">
        <f>'5. Identificación de Riesgos'!D16</f>
        <v>0</v>
      </c>
      <c r="D16" s="150"/>
      <c r="E16" s="147"/>
      <c r="F16" s="145"/>
      <c r="G16" s="145"/>
      <c r="H16" s="145"/>
      <c r="I16" s="145"/>
      <c r="J16" s="172">
        <f t="shared" si="0"/>
        <v>0</v>
      </c>
      <c r="K16" s="409"/>
      <c r="L16" s="153">
        <f>'5. Identificación de Riesgos'!I16</f>
        <v>0</v>
      </c>
      <c r="M16" s="171"/>
      <c r="N16" s="145"/>
      <c r="O16" s="145"/>
      <c r="P16" s="145"/>
      <c r="Q16" s="145"/>
      <c r="R16" s="172">
        <f t="shared" si="1"/>
        <v>0</v>
      </c>
      <c r="S16" s="409"/>
      <c r="T16" s="410"/>
      <c r="U16" s="377"/>
      <c r="V16" s="377"/>
    </row>
    <row r="17" spans="1:22" ht="9.75" customHeight="1">
      <c r="A17" s="377"/>
      <c r="B17" s="377"/>
      <c r="C17" s="170">
        <f>'5. Identificación de Riesgos'!D17</f>
        <v>0</v>
      </c>
      <c r="D17" s="150"/>
      <c r="E17" s="147"/>
      <c r="F17" s="145"/>
      <c r="G17" s="145"/>
      <c r="H17" s="145"/>
      <c r="I17" s="145"/>
      <c r="J17" s="172">
        <f t="shared" si="0"/>
        <v>0</v>
      </c>
      <c r="K17" s="409"/>
      <c r="L17" s="153">
        <f>'5. Identificación de Riesgos'!I17</f>
        <v>0</v>
      </c>
      <c r="M17" s="171"/>
      <c r="N17" s="145"/>
      <c r="O17" s="145"/>
      <c r="P17" s="145"/>
      <c r="Q17" s="145"/>
      <c r="R17" s="172">
        <f t="shared" si="1"/>
        <v>0</v>
      </c>
      <c r="S17" s="409"/>
      <c r="T17" s="410"/>
      <c r="U17" s="377"/>
      <c r="V17" s="377"/>
    </row>
    <row r="18" spans="1:22" ht="9.75" customHeight="1">
      <c r="A18" s="377"/>
      <c r="B18" s="377"/>
      <c r="C18" s="170">
        <f>'5. Identificación de Riesgos'!D18</f>
        <v>0</v>
      </c>
      <c r="D18" s="150"/>
      <c r="E18" s="147"/>
      <c r="F18" s="145"/>
      <c r="G18" s="145"/>
      <c r="H18" s="145"/>
      <c r="I18" s="145"/>
      <c r="J18" s="172">
        <f t="shared" si="0"/>
        <v>0</v>
      </c>
      <c r="K18" s="409"/>
      <c r="L18" s="153">
        <f>'5. Identificación de Riesgos'!I18</f>
        <v>0</v>
      </c>
      <c r="M18" s="171"/>
      <c r="N18" s="145"/>
      <c r="O18" s="145"/>
      <c r="P18" s="145"/>
      <c r="Q18" s="145"/>
      <c r="R18" s="172">
        <f t="shared" si="1"/>
        <v>0</v>
      </c>
      <c r="S18" s="409"/>
      <c r="T18" s="410"/>
      <c r="U18" s="377"/>
      <c r="V18" s="377"/>
    </row>
    <row r="19" spans="1:22" ht="9.75" customHeight="1">
      <c r="A19" s="377"/>
      <c r="B19" s="377"/>
      <c r="C19" s="170">
        <f>'5. Identificación de Riesgos'!D19</f>
        <v>0</v>
      </c>
      <c r="D19" s="150"/>
      <c r="E19" s="147"/>
      <c r="F19" s="145"/>
      <c r="G19" s="145"/>
      <c r="H19" s="145"/>
      <c r="I19" s="145"/>
      <c r="J19" s="172">
        <f t="shared" si="0"/>
        <v>0</v>
      </c>
      <c r="K19" s="409"/>
      <c r="L19" s="153">
        <f>'5. Identificación de Riesgos'!I19</f>
        <v>0</v>
      </c>
      <c r="M19" s="171"/>
      <c r="N19" s="145"/>
      <c r="O19" s="145"/>
      <c r="P19" s="145"/>
      <c r="Q19" s="145"/>
      <c r="R19" s="172">
        <f t="shared" si="1"/>
        <v>0</v>
      </c>
      <c r="S19" s="409"/>
      <c r="T19" s="410"/>
      <c r="U19" s="377"/>
      <c r="V19" s="377"/>
    </row>
    <row r="20" spans="1:22" ht="38.25">
      <c r="A20" s="377">
        <v>2</v>
      </c>
      <c r="B20" s="377" t="str">
        <f>'5. Identificación de Riesgos'!B20:B29</f>
        <v>Demora en la ejecución de los contratos de Estudios y Diseños  de infraestructura física</v>
      </c>
      <c r="C20" s="170" t="str">
        <f>'5. Identificación de Riesgos'!D20</f>
        <v xml:space="preserve">Falta de claridad en la norma urbanística </v>
      </c>
      <c r="D20" s="150"/>
      <c r="E20" s="147" t="s">
        <v>545</v>
      </c>
      <c r="F20" s="145" t="s">
        <v>366</v>
      </c>
      <c r="G20" s="145" t="s">
        <v>365</v>
      </c>
      <c r="H20" s="145" t="s">
        <v>365</v>
      </c>
      <c r="I20" s="145" t="s">
        <v>366</v>
      </c>
      <c r="J20" s="172">
        <f t="shared" si="0"/>
        <v>0.5</v>
      </c>
      <c r="K20" s="409">
        <f>AVERAGE(J20:J24)</f>
        <v>0.4</v>
      </c>
      <c r="L20" s="174" t="str">
        <f>'5. Identificación de Riesgos'!I20</f>
        <v>Afectación Económica</v>
      </c>
      <c r="M20" s="171" t="s">
        <v>534</v>
      </c>
      <c r="N20" s="145" t="s">
        <v>366</v>
      </c>
      <c r="O20" s="145" t="s">
        <v>366</v>
      </c>
      <c r="P20" s="145" t="s">
        <v>366</v>
      </c>
      <c r="Q20" s="145" t="s">
        <v>366</v>
      </c>
      <c r="R20" s="172">
        <f t="shared" ref="R20:R29" si="2">SUM(COUNTIF(N20,"SI")*25%,COUNTIF(O20,"SI")*40%,COUNTIF(P20,"SI")*25%,COUNTIF(Q20,"SI")*10%)</f>
        <v>1</v>
      </c>
      <c r="S20" s="409">
        <f>AVERAGE(R20:R22)</f>
        <v>0.91666666666666663</v>
      </c>
      <c r="T20" s="410" t="str">
        <f>CONCATENATE(INDEX('8- Politicas de admiistracion '!$B$6:$F$10,MATCH(ROUND(IF((RIGHT('5. Identificación de Riesgos'!H20,1)-'6. Valoración Controles'!K20)&lt;1,1,(RIGHT('5. Identificación de Riesgos'!H20,1)-'6. Valoración Controles'!K20)),0),'8- Politicas de admiistracion '!$F$6:$F$10,0),1)," - ",ROUND(IF((RIGHT('5. Identificación de Riesgos'!H20,1)-'6. Valoración Controles'!K20)&lt;1,1,(RIGHT('5. Identificación de Riesgos'!H20,1)-'6. Valoración Controles'!K20)),0))</f>
        <v>Media - 3</v>
      </c>
      <c r="U20" s="377" t="str">
        <f>CONCATENATE(INDEX('8- Politicas de admiistracion '!$B$17:$F$21,MATCH(ROUND(IF((RIGHT('5. Identificación de Riesgos'!M20,1)-'6. Valoración Controles'!S20)&lt;1,1,(RIGHT('5. Identificación de Riesgos'!M20,1)-'6. Valoración Controles'!S20)),0),'8- Politicas de admiistracion '!$F$17:$F$21,0),1)," - ",ROUND(IF((RIGHT('5. Identificación de Riesgos'!M20,1)-'6. Valoración Controles'!S20)&lt;1,1,(RIGHT('5. Identificación de Riesgos'!M20,1)-'6. Valoración Controles'!S20)),0))</f>
        <v>Leve - 1</v>
      </c>
      <c r="V20" s="377" t="str">
        <f>CONCATENATE(VLOOKUP((LEFT(T20,LEN(T20)-4)&amp;LEFT(U20,LEN(U20)-4)),'9- Matriz de Calor '!$D$17:$E$41,2,0)," - ",RIGHT(T20,1)*RIGHT(U20,1))</f>
        <v>Moderado - 3</v>
      </c>
    </row>
    <row r="21" spans="1:22" ht="23.25" customHeight="1">
      <c r="A21" s="377"/>
      <c r="B21" s="377"/>
      <c r="C21" s="170" t="str">
        <f>'5. Identificación de Riesgos'!D21</f>
        <v>Cambio y/o revisión en la normatividad urbanística y normatividad técnica</v>
      </c>
      <c r="D21" s="150"/>
      <c r="E21" s="147" t="s">
        <v>540</v>
      </c>
      <c r="F21" s="145" t="s">
        <v>366</v>
      </c>
      <c r="G21" s="145" t="s">
        <v>365</v>
      </c>
      <c r="H21" s="145" t="s">
        <v>365</v>
      </c>
      <c r="I21" s="145" t="s">
        <v>366</v>
      </c>
      <c r="J21" s="172">
        <f t="shared" si="0"/>
        <v>0.5</v>
      </c>
      <c r="K21" s="409"/>
      <c r="L21" s="174" t="str">
        <f>'5. Identificación de Riesgos'!I21</f>
        <v>Interrupción o afectación en la prestación del servicio judicial</v>
      </c>
      <c r="M21" s="147" t="s">
        <v>548</v>
      </c>
      <c r="N21" s="145" t="s">
        <v>365</v>
      </c>
      <c r="O21" s="145" t="s">
        <v>366</v>
      </c>
      <c r="P21" s="145" t="s">
        <v>366</v>
      </c>
      <c r="Q21" s="145" t="s">
        <v>366</v>
      </c>
      <c r="R21" s="172">
        <f t="shared" si="2"/>
        <v>0.75</v>
      </c>
      <c r="S21" s="409"/>
      <c r="T21" s="410"/>
      <c r="U21" s="377"/>
      <c r="V21" s="377"/>
    </row>
    <row r="22" spans="1:22" ht="38.25">
      <c r="A22" s="377"/>
      <c r="B22" s="377"/>
      <c r="C22" s="170" t="str">
        <f>'5. Identificación de Riesgos'!D22</f>
        <v xml:space="preserve"> La calidad del diseño no cumple con las necesidades requeridas, demoras en la entrega de los productos</v>
      </c>
      <c r="D22" s="150"/>
      <c r="E22" s="147" t="s">
        <v>536</v>
      </c>
      <c r="F22" s="145" t="s">
        <v>366</v>
      </c>
      <c r="G22" s="145" t="s">
        <v>365</v>
      </c>
      <c r="H22" s="145" t="s">
        <v>365</v>
      </c>
      <c r="I22" s="145" t="s">
        <v>366</v>
      </c>
      <c r="J22" s="172">
        <f t="shared" si="0"/>
        <v>0.5</v>
      </c>
      <c r="K22" s="409"/>
      <c r="L22" s="174" t="str">
        <f>'5. Identificación de Riesgos'!I22</f>
        <v>Interrupción o afectación en la prestación del servicio administrativo</v>
      </c>
      <c r="M22" s="147" t="s">
        <v>547</v>
      </c>
      <c r="N22" s="145" t="s">
        <v>366</v>
      </c>
      <c r="O22" s="145" t="s">
        <v>366</v>
      </c>
      <c r="P22" s="145" t="s">
        <v>366</v>
      </c>
      <c r="Q22" s="145" t="s">
        <v>366</v>
      </c>
      <c r="R22" s="172">
        <f t="shared" si="2"/>
        <v>1</v>
      </c>
      <c r="S22" s="409"/>
      <c r="T22" s="410"/>
      <c r="U22" s="377"/>
      <c r="V22" s="377"/>
    </row>
    <row r="23" spans="1:22" ht="34.5" customHeight="1">
      <c r="A23" s="377"/>
      <c r="B23" s="377"/>
      <c r="C23" s="170" t="str">
        <f>'5. Identificación de Riesgos'!D23</f>
        <v>Mayores tiempos en la expedición de la licencia de construcción</v>
      </c>
      <c r="D23" s="150"/>
      <c r="E23" s="147" t="s">
        <v>544</v>
      </c>
      <c r="F23" s="145" t="s">
        <v>366</v>
      </c>
      <c r="G23" s="145" t="s">
        <v>365</v>
      </c>
      <c r="H23" s="145" t="s">
        <v>365</v>
      </c>
      <c r="I23" s="145" t="s">
        <v>366</v>
      </c>
      <c r="J23" s="172">
        <f t="shared" si="0"/>
        <v>0.5</v>
      </c>
      <c r="K23" s="409"/>
      <c r="L23" s="174" t="str">
        <f>'5. Identificación de Riesgos'!I23</f>
        <v>Afectación de reputacion,imagén,  credibilidad, satisfacción de usuarios y PI</v>
      </c>
      <c r="M23" s="171" t="s">
        <v>535</v>
      </c>
      <c r="N23" s="145" t="s">
        <v>365</v>
      </c>
      <c r="O23" s="145" t="s">
        <v>366</v>
      </c>
      <c r="P23" s="145" t="s">
        <v>366</v>
      </c>
      <c r="Q23" s="145" t="s">
        <v>366</v>
      </c>
      <c r="R23" s="172">
        <f t="shared" si="2"/>
        <v>0.75</v>
      </c>
      <c r="S23" s="409"/>
      <c r="T23" s="410"/>
      <c r="U23" s="377"/>
      <c r="V23" s="377"/>
    </row>
    <row r="24" spans="1:22" ht="9.75" customHeight="1">
      <c r="A24" s="377"/>
      <c r="B24" s="377"/>
      <c r="C24" s="170">
        <f>'5. Identificación de Riesgos'!D24</f>
        <v>0</v>
      </c>
      <c r="D24" s="150"/>
      <c r="E24" s="147"/>
      <c r="F24" s="145"/>
      <c r="G24" s="145"/>
      <c r="H24" s="145"/>
      <c r="I24" s="145"/>
      <c r="J24" s="172">
        <f t="shared" si="0"/>
        <v>0</v>
      </c>
      <c r="K24" s="409"/>
      <c r="L24" s="174">
        <f>'5. Identificación de Riesgos'!I24</f>
        <v>0</v>
      </c>
      <c r="M24" s="171"/>
      <c r="N24" s="145"/>
      <c r="O24" s="145"/>
      <c r="P24" s="145"/>
      <c r="Q24" s="145"/>
      <c r="R24" s="172">
        <f t="shared" si="2"/>
        <v>0</v>
      </c>
      <c r="S24" s="409"/>
      <c r="T24" s="410"/>
      <c r="U24" s="377"/>
      <c r="V24" s="377"/>
    </row>
    <row r="25" spans="1:22" ht="9.75" customHeight="1">
      <c r="A25" s="377"/>
      <c r="B25" s="377"/>
      <c r="C25" s="170">
        <f>'5. Identificación de Riesgos'!D25</f>
        <v>0</v>
      </c>
      <c r="D25" s="150"/>
      <c r="E25" s="147"/>
      <c r="F25" s="145"/>
      <c r="G25" s="145"/>
      <c r="H25" s="145"/>
      <c r="I25" s="145"/>
      <c r="J25" s="172">
        <f t="shared" si="0"/>
        <v>0</v>
      </c>
      <c r="K25" s="409"/>
      <c r="L25" s="174">
        <f>'5. Identificación de Riesgos'!I25</f>
        <v>0</v>
      </c>
      <c r="M25" s="171"/>
      <c r="N25" s="145"/>
      <c r="O25" s="145"/>
      <c r="P25" s="145"/>
      <c r="Q25" s="145"/>
      <c r="R25" s="172">
        <f t="shared" si="2"/>
        <v>0</v>
      </c>
      <c r="S25" s="409"/>
      <c r="T25" s="410"/>
      <c r="U25" s="377"/>
      <c r="V25" s="377"/>
    </row>
    <row r="26" spans="1:22" ht="9.75" customHeight="1">
      <c r="A26" s="377"/>
      <c r="B26" s="377"/>
      <c r="C26" s="170">
        <f>'5. Identificación de Riesgos'!D26</f>
        <v>0</v>
      </c>
      <c r="D26" s="150"/>
      <c r="E26" s="147"/>
      <c r="F26" s="145"/>
      <c r="G26" s="145"/>
      <c r="H26" s="145"/>
      <c r="I26" s="145"/>
      <c r="J26" s="172">
        <f t="shared" si="0"/>
        <v>0</v>
      </c>
      <c r="K26" s="409"/>
      <c r="L26" s="174">
        <f>'5. Identificación de Riesgos'!I26</f>
        <v>0</v>
      </c>
      <c r="M26" s="171"/>
      <c r="N26" s="145"/>
      <c r="O26" s="145"/>
      <c r="P26" s="145"/>
      <c r="Q26" s="145"/>
      <c r="R26" s="172">
        <f t="shared" si="2"/>
        <v>0</v>
      </c>
      <c r="S26" s="409"/>
      <c r="T26" s="410"/>
      <c r="U26" s="377"/>
      <c r="V26" s="377"/>
    </row>
    <row r="27" spans="1:22" ht="9.75" customHeight="1">
      <c r="A27" s="377"/>
      <c r="B27" s="377"/>
      <c r="C27" s="170">
        <f>'5. Identificación de Riesgos'!D27</f>
        <v>0</v>
      </c>
      <c r="D27" s="150"/>
      <c r="E27" s="147"/>
      <c r="F27" s="145"/>
      <c r="G27" s="145"/>
      <c r="H27" s="145"/>
      <c r="I27" s="145"/>
      <c r="J27" s="172">
        <f t="shared" si="0"/>
        <v>0</v>
      </c>
      <c r="K27" s="409"/>
      <c r="L27" s="174">
        <f>'5. Identificación de Riesgos'!I27</f>
        <v>0</v>
      </c>
      <c r="M27" s="171"/>
      <c r="N27" s="145"/>
      <c r="O27" s="145"/>
      <c r="P27" s="145"/>
      <c r="Q27" s="145"/>
      <c r="R27" s="172">
        <f t="shared" si="2"/>
        <v>0</v>
      </c>
      <c r="S27" s="409"/>
      <c r="T27" s="410"/>
      <c r="U27" s="377"/>
      <c r="V27" s="377"/>
    </row>
    <row r="28" spans="1:22" ht="9.75" customHeight="1">
      <c r="A28" s="377"/>
      <c r="B28" s="377"/>
      <c r="C28" s="170">
        <f>'5. Identificación de Riesgos'!D28</f>
        <v>0</v>
      </c>
      <c r="D28" s="150"/>
      <c r="E28" s="147"/>
      <c r="F28" s="145"/>
      <c r="G28" s="145"/>
      <c r="H28" s="145"/>
      <c r="I28" s="145"/>
      <c r="J28" s="172">
        <f t="shared" si="0"/>
        <v>0</v>
      </c>
      <c r="K28" s="409"/>
      <c r="L28" s="174">
        <f>'5. Identificación de Riesgos'!I28</f>
        <v>0</v>
      </c>
      <c r="M28" s="171"/>
      <c r="N28" s="145"/>
      <c r="O28" s="145"/>
      <c r="P28" s="145"/>
      <c r="Q28" s="145"/>
      <c r="R28" s="172">
        <f t="shared" si="2"/>
        <v>0</v>
      </c>
      <c r="S28" s="409"/>
      <c r="T28" s="410"/>
      <c r="U28" s="377"/>
      <c r="V28" s="377"/>
    </row>
    <row r="29" spans="1:22" ht="9.75" customHeight="1">
      <c r="A29" s="377"/>
      <c r="B29" s="377"/>
      <c r="C29" s="170">
        <f>'5. Identificación de Riesgos'!D29</f>
        <v>0</v>
      </c>
      <c r="D29" s="150"/>
      <c r="E29" s="147"/>
      <c r="F29" s="145"/>
      <c r="G29" s="145"/>
      <c r="H29" s="145"/>
      <c r="I29" s="145"/>
      <c r="J29" s="172">
        <f t="shared" si="0"/>
        <v>0</v>
      </c>
      <c r="K29" s="409"/>
      <c r="L29" s="174">
        <f>'5. Identificación de Riesgos'!I29</f>
        <v>0</v>
      </c>
      <c r="M29" s="171"/>
      <c r="N29" s="145"/>
      <c r="O29" s="145"/>
      <c r="P29" s="145"/>
      <c r="Q29" s="145"/>
      <c r="R29" s="172">
        <f t="shared" si="2"/>
        <v>0</v>
      </c>
      <c r="S29" s="409"/>
      <c r="T29" s="410"/>
      <c r="U29" s="377"/>
      <c r="V29" s="377"/>
    </row>
    <row r="30" spans="1:22" ht="27.75" customHeight="1">
      <c r="A30" s="377">
        <v>3</v>
      </c>
      <c r="B30" s="377" t="str">
        <f>'5. Identificación de Riesgos'!B30:B39</f>
        <v>Demora en la ejecución de los contratos de construcción y mobiliario en proyectos de inversión de los proyectos de mediana y baja  complejidad</v>
      </c>
      <c r="C30" s="170" t="str">
        <f>'5. Identificación de Riesgos'!D30</f>
        <v>Baja calidad de los Estudios y Diseños</v>
      </c>
      <c r="D30" s="150"/>
      <c r="E30" s="147" t="s">
        <v>538</v>
      </c>
      <c r="F30" s="145" t="s">
        <v>366</v>
      </c>
      <c r="G30" s="145" t="s">
        <v>365</v>
      </c>
      <c r="H30" s="145" t="s">
        <v>365</v>
      </c>
      <c r="I30" s="145" t="s">
        <v>366</v>
      </c>
      <c r="J30" s="172">
        <f t="shared" ref="J30:J99" si="3">COUNTIF(F30:I30,"SI")/4</f>
        <v>0.5</v>
      </c>
      <c r="K30" s="409">
        <f>AVERAGE(J30:J30)</f>
        <v>0.5</v>
      </c>
      <c r="L30" s="153" t="str">
        <f>'5. Identificación de Riesgos'!I30</f>
        <v>Interrupción o afectación en la prestación del servicio judicial</v>
      </c>
      <c r="M30" s="171" t="s">
        <v>549</v>
      </c>
      <c r="N30" s="145" t="s">
        <v>366</v>
      </c>
      <c r="O30" s="145" t="s">
        <v>366</v>
      </c>
      <c r="P30" s="145" t="s">
        <v>366</v>
      </c>
      <c r="Q30" s="145" t="s">
        <v>366</v>
      </c>
      <c r="R30" s="172">
        <f t="shared" ref="R30:R99" si="4">SUM(COUNTIF(N30,"SI")*25%,COUNTIF(O30,"SI")*40%,COUNTIF(P30,"SI")*25%,COUNTIF(Q30,"SI")*10%)</f>
        <v>1</v>
      </c>
      <c r="S30" s="409">
        <f>AVERAGE(R30:R31)</f>
        <v>0.875</v>
      </c>
      <c r="T30" s="410" t="str">
        <f>CONCATENATE(INDEX('8- Politicas de admiistracion '!$B$6:$F$10,MATCH(ROUND(IF((RIGHT('5. Identificación de Riesgos'!H30,1)-'6. Valoración Controles'!K30)&lt;1,1,(RIGHT('5. Identificación de Riesgos'!H30,1)-'6. Valoración Controles'!K30)),0),'8- Politicas de admiistracion '!$F$6:$F$10,0),1)," - ",ROUND(IF((RIGHT('5. Identificación de Riesgos'!H30,1)-'6. Valoración Controles'!K30)&lt;1,1,(RIGHT('5. Identificación de Riesgos'!H30,1)-'6. Valoración Controles'!K30)),0))</f>
        <v>Media - 3</v>
      </c>
      <c r="U30" s="377" t="str">
        <f>CONCATENATE(INDEX('8- Politicas de admiistracion '!$B$17:$F$21,MATCH(ROUND(IF((RIGHT('5. Identificación de Riesgos'!M30,1)-'6. Valoración Controles'!S30)&lt;1,1,(RIGHT('5. Identificación de Riesgos'!M30,1)-'6. Valoración Controles'!S30)),0),'8- Politicas de admiistracion '!$F$17:$F$21,0),1)," - ",ROUND(IF((RIGHT('5. Identificación de Riesgos'!M30,1)-'6. Valoración Controles'!S30)&lt;1,1,(RIGHT('5. Identificación de Riesgos'!M30,1)-'6. Valoración Controles'!S30)),0))</f>
        <v>Leve - 1</v>
      </c>
      <c r="V30" s="377" t="str">
        <f>CONCATENATE(VLOOKUP((LEFT(T30,LEN(T30)-4)&amp;LEFT(U30,LEN(U30)-4)),'9- Matriz de Calor '!$D$17:$E$41,2,0)," - ",RIGHT(T30,1)*RIGHT(U30,1))</f>
        <v>Moderado - 3</v>
      </c>
    </row>
    <row r="31" spans="1:22" ht="27.75" customHeight="1">
      <c r="A31" s="377"/>
      <c r="B31" s="377"/>
      <c r="C31" s="170" t="str">
        <f>'5. Identificación de Riesgos'!D31</f>
        <v>Paros, bloqueos o situaciones de orden público</v>
      </c>
      <c r="D31" s="150"/>
      <c r="E31" s="147"/>
      <c r="F31" s="145"/>
      <c r="G31" s="145"/>
      <c r="H31" s="145"/>
      <c r="I31" s="145"/>
      <c r="J31" s="172">
        <f t="shared" si="3"/>
        <v>0</v>
      </c>
      <c r="K31" s="409"/>
      <c r="L31" s="153" t="str">
        <f>'5. Identificación de Riesgos'!I31</f>
        <v>Interrupción o afectación en la prestación del servicio administrativo</v>
      </c>
      <c r="M31" s="171" t="s">
        <v>550</v>
      </c>
      <c r="N31" s="145" t="s">
        <v>365</v>
      </c>
      <c r="O31" s="145" t="s">
        <v>366</v>
      </c>
      <c r="P31" s="145" t="s">
        <v>366</v>
      </c>
      <c r="Q31" s="145" t="s">
        <v>366</v>
      </c>
      <c r="R31" s="172">
        <f t="shared" si="4"/>
        <v>0.75</v>
      </c>
      <c r="S31" s="409"/>
      <c r="T31" s="410"/>
      <c r="U31" s="377"/>
      <c r="V31" s="377"/>
    </row>
    <row r="32" spans="1:22" ht="18" customHeight="1">
      <c r="A32" s="377"/>
      <c r="B32" s="377"/>
      <c r="C32" s="170" t="str">
        <f>'5. Identificación de Riesgos'!D32</f>
        <v xml:space="preserve">No previsión de presupuestos </v>
      </c>
      <c r="D32" s="150"/>
      <c r="E32" s="147" t="s">
        <v>537</v>
      </c>
      <c r="F32" s="145" t="s">
        <v>366</v>
      </c>
      <c r="G32" s="145" t="s">
        <v>365</v>
      </c>
      <c r="H32" s="145" t="s">
        <v>365</v>
      </c>
      <c r="I32" s="145" t="s">
        <v>366</v>
      </c>
      <c r="J32" s="172">
        <f t="shared" si="3"/>
        <v>0.5</v>
      </c>
      <c r="K32" s="409"/>
      <c r="L32" s="153" t="str">
        <f>'5. Identificación de Riesgos'!I32</f>
        <v>Afectación Económica</v>
      </c>
      <c r="M32" s="171" t="s">
        <v>534</v>
      </c>
      <c r="N32" s="145" t="s">
        <v>366</v>
      </c>
      <c r="O32" s="145" t="s">
        <v>366</v>
      </c>
      <c r="P32" s="145" t="s">
        <v>366</v>
      </c>
      <c r="Q32" s="145" t="s">
        <v>366</v>
      </c>
      <c r="R32" s="172">
        <f t="shared" si="4"/>
        <v>1</v>
      </c>
      <c r="S32" s="409"/>
      <c r="T32" s="410"/>
      <c r="U32" s="377"/>
      <c r="V32" s="377"/>
    </row>
    <row r="33" spans="1:22" ht="18" customHeight="1">
      <c r="A33" s="377"/>
      <c r="B33" s="377"/>
      <c r="C33" s="170" t="str">
        <f>'5. Identificación de Riesgos'!D33</f>
        <v>Baja Calidad de Ejecución del contratista de obra o Deficiente Seguimiento de la Interventoría</v>
      </c>
      <c r="D33" s="150"/>
      <c r="E33" s="147"/>
      <c r="F33" s="145"/>
      <c r="G33" s="145"/>
      <c r="H33" s="145"/>
      <c r="I33" s="145"/>
      <c r="J33" s="172">
        <f t="shared" si="3"/>
        <v>0</v>
      </c>
      <c r="K33" s="409"/>
      <c r="L33" s="153" t="str">
        <f>'5. Identificación de Riesgos'!I33</f>
        <v>Incumplimiento de las metas establecidas</v>
      </c>
      <c r="M33" s="171" t="s">
        <v>533</v>
      </c>
      <c r="N33" s="145" t="s">
        <v>366</v>
      </c>
      <c r="O33" s="145" t="s">
        <v>366</v>
      </c>
      <c r="P33" s="145" t="s">
        <v>366</v>
      </c>
      <c r="Q33" s="145" t="s">
        <v>366</v>
      </c>
      <c r="R33" s="172">
        <f t="shared" si="4"/>
        <v>1</v>
      </c>
      <c r="S33" s="409"/>
      <c r="T33" s="410"/>
      <c r="U33" s="377"/>
      <c r="V33" s="377"/>
    </row>
    <row r="34" spans="1:22" ht="18" customHeight="1">
      <c r="A34" s="377"/>
      <c r="B34" s="377"/>
      <c r="C34" s="170" t="str">
        <f>'5. Identificación de Riesgos'!D34</f>
        <v>Falta de personal</v>
      </c>
      <c r="D34" s="150"/>
      <c r="E34" s="150"/>
      <c r="F34" s="145"/>
      <c r="G34" s="145"/>
      <c r="H34" s="145"/>
      <c r="I34" s="145"/>
      <c r="J34" s="172">
        <f t="shared" si="3"/>
        <v>0</v>
      </c>
      <c r="K34" s="409"/>
      <c r="L34" s="153">
        <f>'5. Identificación de Riesgos'!I34</f>
        <v>0</v>
      </c>
      <c r="M34" s="171"/>
      <c r="N34" s="145"/>
      <c r="O34" s="145"/>
      <c r="P34" s="145"/>
      <c r="Q34" s="145"/>
      <c r="R34" s="172">
        <f t="shared" si="4"/>
        <v>0</v>
      </c>
      <c r="S34" s="409"/>
      <c r="T34" s="410"/>
      <c r="U34" s="377"/>
      <c r="V34" s="377"/>
    </row>
    <row r="35" spans="1:22" ht="11.25" customHeight="1">
      <c r="A35" s="377"/>
      <c r="B35" s="377"/>
      <c r="C35" s="170" t="str">
        <f>'5. Identificación de Riesgos'!D35</f>
        <v>No planificar las actividades</v>
      </c>
      <c r="D35" s="150"/>
      <c r="E35" s="147"/>
      <c r="F35" s="145"/>
      <c r="G35" s="145"/>
      <c r="H35" s="145"/>
      <c r="I35" s="145"/>
      <c r="J35" s="172">
        <f t="shared" si="3"/>
        <v>0</v>
      </c>
      <c r="K35" s="409"/>
      <c r="L35" s="153">
        <f>'5. Identificación de Riesgos'!I35</f>
        <v>0</v>
      </c>
      <c r="M35" s="171"/>
      <c r="N35" s="145"/>
      <c r="O35" s="145"/>
      <c r="P35" s="145"/>
      <c r="Q35" s="145"/>
      <c r="R35" s="172">
        <f t="shared" si="4"/>
        <v>0</v>
      </c>
      <c r="S35" s="409"/>
      <c r="T35" s="410"/>
      <c r="U35" s="377"/>
      <c r="V35" s="377"/>
    </row>
    <row r="36" spans="1:22" ht="11.25" customHeight="1">
      <c r="A36" s="377"/>
      <c r="B36" s="377"/>
      <c r="C36" s="170" t="str">
        <f>'5. Identificación de Riesgos'!D36</f>
        <v>incumplimiento de los proveedores de servicioxs</v>
      </c>
      <c r="D36" s="150"/>
      <c r="E36" s="147"/>
      <c r="F36" s="145"/>
      <c r="G36" s="145"/>
      <c r="H36" s="145"/>
      <c r="I36" s="145"/>
      <c r="J36" s="172">
        <f t="shared" si="3"/>
        <v>0</v>
      </c>
      <c r="K36" s="409"/>
      <c r="L36" s="153">
        <f>'5. Identificación de Riesgos'!I36</f>
        <v>0</v>
      </c>
      <c r="M36" s="171"/>
      <c r="N36" s="145"/>
      <c r="O36" s="145"/>
      <c r="P36" s="145"/>
      <c r="Q36" s="145"/>
      <c r="R36" s="172">
        <f t="shared" si="4"/>
        <v>0</v>
      </c>
      <c r="S36" s="409"/>
      <c r="T36" s="410"/>
      <c r="U36" s="377"/>
      <c r="V36" s="377"/>
    </row>
    <row r="37" spans="1:22" ht="25.5">
      <c r="A37" s="377"/>
      <c r="B37" s="377"/>
      <c r="C37" s="170" t="str">
        <f>'5. Identificación de Riesgos'!D37</f>
        <v>Dificultad en la disponibilidad de recursos financieros, suministro de equipos, materiales, mano de obra y otros recursos necesarios</v>
      </c>
      <c r="D37" s="150"/>
      <c r="E37" s="147" t="s">
        <v>539</v>
      </c>
      <c r="F37" s="145" t="s">
        <v>366</v>
      </c>
      <c r="G37" s="145" t="s">
        <v>365</v>
      </c>
      <c r="H37" s="145" t="s">
        <v>365</v>
      </c>
      <c r="I37" s="145" t="s">
        <v>366</v>
      </c>
      <c r="J37" s="172">
        <f t="shared" si="3"/>
        <v>0.5</v>
      </c>
      <c r="K37" s="409"/>
      <c r="L37" s="153">
        <f>'5. Identificación de Riesgos'!I37</f>
        <v>0</v>
      </c>
      <c r="M37" s="171"/>
      <c r="N37" s="145"/>
      <c r="O37" s="145"/>
      <c r="P37" s="145"/>
      <c r="Q37" s="145"/>
      <c r="R37" s="172">
        <f t="shared" si="4"/>
        <v>0</v>
      </c>
      <c r="S37" s="409"/>
      <c r="T37" s="410"/>
      <c r="U37" s="377"/>
      <c r="V37" s="377"/>
    </row>
    <row r="38" spans="1:22">
      <c r="A38" s="377"/>
      <c r="B38" s="377"/>
      <c r="C38" s="170">
        <f>'5. Identificación de Riesgos'!D38</f>
        <v>0</v>
      </c>
      <c r="D38" s="150"/>
      <c r="E38" s="147"/>
      <c r="F38" s="145"/>
      <c r="G38" s="145"/>
      <c r="H38" s="145"/>
      <c r="I38" s="145"/>
      <c r="J38" s="172">
        <f t="shared" si="3"/>
        <v>0</v>
      </c>
      <c r="K38" s="409"/>
      <c r="L38" s="153">
        <f>'5. Identificación de Riesgos'!I38</f>
        <v>0</v>
      </c>
      <c r="M38" s="171"/>
      <c r="N38" s="145"/>
      <c r="O38" s="145"/>
      <c r="P38" s="145"/>
      <c r="Q38" s="145"/>
      <c r="R38" s="172">
        <f t="shared" si="4"/>
        <v>0</v>
      </c>
      <c r="S38" s="409"/>
      <c r="T38" s="410"/>
      <c r="U38" s="377"/>
      <c r="V38" s="377"/>
    </row>
    <row r="39" spans="1:22" ht="9.75" customHeight="1">
      <c r="A39" s="377"/>
      <c r="B39" s="377"/>
      <c r="C39" s="170">
        <f>'5. Identificación de Riesgos'!D39</f>
        <v>0</v>
      </c>
      <c r="D39" s="150"/>
      <c r="E39" s="147"/>
      <c r="F39" s="145"/>
      <c r="G39" s="145"/>
      <c r="H39" s="145"/>
      <c r="I39" s="145"/>
      <c r="J39" s="172">
        <f t="shared" si="3"/>
        <v>0</v>
      </c>
      <c r="K39" s="409"/>
      <c r="L39" s="153">
        <f>'5. Identificación de Riesgos'!I39</f>
        <v>0</v>
      </c>
      <c r="M39" s="171"/>
      <c r="N39" s="145"/>
      <c r="O39" s="145"/>
      <c r="P39" s="145"/>
      <c r="Q39" s="145"/>
      <c r="R39" s="172">
        <f t="shared" si="4"/>
        <v>0</v>
      </c>
      <c r="S39" s="409"/>
      <c r="T39" s="410"/>
      <c r="U39" s="377"/>
      <c r="V39" s="377"/>
    </row>
    <row r="40" spans="1:22">
      <c r="A40" s="377">
        <v>4</v>
      </c>
      <c r="B40" s="377" t="str">
        <f>'5. Identificación de Riesgos'!B40:B49</f>
        <v>Impacto ambiental negativo, ocasionado por las actividades constructivas en los proyectos</v>
      </c>
      <c r="C40" s="170" t="str">
        <f>'5. Identificación de Riesgos'!D40</f>
        <v>Desconocimiento de los requisitos ambientales normativos, del nivel nacional, regional y local</v>
      </c>
      <c r="D40" s="150"/>
      <c r="E40" s="147" t="s">
        <v>544</v>
      </c>
      <c r="F40" s="145" t="s">
        <v>366</v>
      </c>
      <c r="G40" s="145" t="s">
        <v>365</v>
      </c>
      <c r="H40" s="145" t="s">
        <v>365</v>
      </c>
      <c r="I40" s="145" t="s">
        <v>366</v>
      </c>
      <c r="J40" s="172">
        <f t="shared" si="3"/>
        <v>0.5</v>
      </c>
      <c r="K40" s="409">
        <f>AVERAGE(J40:J40)</f>
        <v>0.5</v>
      </c>
      <c r="L40" s="153"/>
      <c r="M40" s="171"/>
      <c r="N40" s="145"/>
      <c r="O40" s="145"/>
      <c r="P40" s="145"/>
      <c r="Q40" s="145"/>
      <c r="R40" s="172">
        <f t="shared" si="4"/>
        <v>0</v>
      </c>
      <c r="S40" s="409">
        <f>AVERAGE(R40:R41)</f>
        <v>0</v>
      </c>
      <c r="T40" s="410" t="str">
        <f>CONCATENATE(INDEX('8- Politicas de admiistracion '!$B$6:$F$10,MATCH(ROUND(IF((RIGHT('5. Identificación de Riesgos'!H30,1)-'6. Valoración Controles'!K40)&lt;1,1,(RIGHT('5. Identificación de Riesgos'!H30,1)-'6. Valoración Controles'!K40)),0),'8- Politicas de admiistracion '!$F$6:$F$10,0),1)," - ",ROUND(IF((RIGHT('5. Identificación de Riesgos'!H30,1)-'6. Valoración Controles'!K40)&lt;1,1,(RIGHT('5. Identificación de Riesgos'!H30,1)-'6. Valoración Controles'!K40)),0))</f>
        <v>Media - 3</v>
      </c>
      <c r="U40" s="377" t="str">
        <f>CONCATENATE(INDEX('8- Politicas de admiistracion '!$B$17:$F$21,MATCH(ROUND(IF((RIGHT('5. Identificación de Riesgos'!M30,1)-'6. Valoración Controles'!S40)&lt;1,1,(RIGHT('5. Identificación de Riesgos'!M30,1)-'6. Valoración Controles'!S40)),0),'8- Politicas de admiistracion '!$F$17:$F$21,0),1)," - ",ROUND(IF((RIGHT('5. Identificación de Riesgos'!M30,1)-'6. Valoración Controles'!S40)&lt;1,1,(RIGHT('5. Identificación de Riesgos'!M30,1)-'6. Valoración Controles'!S40)),0))</f>
        <v>Menor - 2</v>
      </c>
      <c r="V40" s="377" t="str">
        <f>CONCATENATE(VLOOKUP((LEFT(T40,LEN(T40)-4)&amp;LEFT(U40,LEN(U40)-4)),'9- Matriz de Calor '!$D$17:$E$41,2,0)," - ",RIGHT(T40,1)*RIGHT(U40,1))</f>
        <v>Moderado - 6</v>
      </c>
    </row>
    <row r="41" spans="1:22">
      <c r="A41" s="377"/>
      <c r="B41" s="377"/>
      <c r="C41" s="170" t="str">
        <f>'5. Identificación de Riesgos'!D41</f>
        <v>Inadecuada aplicación de los criterios ambientales establecidos en la Guía PGAS.</v>
      </c>
      <c r="D41" s="150"/>
      <c r="E41" s="147" t="s">
        <v>544</v>
      </c>
      <c r="F41" s="145" t="s">
        <v>366</v>
      </c>
      <c r="G41" s="145" t="s">
        <v>365</v>
      </c>
      <c r="H41" s="145" t="s">
        <v>365</v>
      </c>
      <c r="I41" s="145" t="s">
        <v>366</v>
      </c>
      <c r="J41" s="172">
        <f t="shared" si="3"/>
        <v>0.5</v>
      </c>
      <c r="K41" s="409"/>
      <c r="L41" s="153"/>
      <c r="M41" s="171"/>
      <c r="N41" s="145"/>
      <c r="O41" s="145"/>
      <c r="P41" s="145"/>
      <c r="Q41" s="145"/>
      <c r="R41" s="172">
        <f t="shared" si="4"/>
        <v>0</v>
      </c>
      <c r="S41" s="409"/>
      <c r="T41" s="410"/>
      <c r="U41" s="377"/>
      <c r="V41" s="377"/>
    </row>
    <row r="42" spans="1:22">
      <c r="A42" s="377"/>
      <c r="B42" s="377"/>
      <c r="C42" s="170" t="str">
        <f>'5. Identificación de Riesgos'!D42</f>
        <v>Debilidad en la labor de Supervisión Ambiental de la Interventoría</v>
      </c>
      <c r="D42" s="150"/>
      <c r="E42" s="147"/>
      <c r="F42" s="145"/>
      <c r="G42" s="145"/>
      <c r="H42" s="145"/>
      <c r="I42" s="145"/>
      <c r="J42" s="172"/>
      <c r="K42" s="409"/>
      <c r="L42" s="153"/>
      <c r="M42" s="171"/>
      <c r="N42" s="145"/>
      <c r="O42" s="145"/>
      <c r="P42" s="145"/>
      <c r="Q42" s="145"/>
      <c r="R42" s="172"/>
      <c r="S42" s="409"/>
      <c r="T42" s="410"/>
      <c r="U42" s="377"/>
      <c r="V42" s="377"/>
    </row>
    <row r="43" spans="1:22">
      <c r="A43" s="377"/>
      <c r="B43" s="377"/>
      <c r="C43" s="170" t="str">
        <f>'5. Identificación de Riesgos'!D43</f>
        <v>Accidentes que generan afectaciones ambientales</v>
      </c>
      <c r="D43" s="150"/>
      <c r="E43" s="147"/>
      <c r="F43" s="145"/>
      <c r="G43" s="145"/>
      <c r="H43" s="145"/>
      <c r="I43" s="145"/>
      <c r="J43" s="172"/>
      <c r="K43" s="409"/>
      <c r="L43" s="153"/>
      <c r="M43" s="171"/>
      <c r="N43" s="145"/>
      <c r="O43" s="145"/>
      <c r="P43" s="145"/>
      <c r="Q43" s="145"/>
      <c r="R43" s="172"/>
      <c r="S43" s="409"/>
      <c r="T43" s="410"/>
      <c r="U43" s="377"/>
      <c r="V43" s="377"/>
    </row>
    <row r="44" spans="1:22" ht="9.75" customHeight="1">
      <c r="A44" s="377"/>
      <c r="B44" s="377"/>
      <c r="C44" s="170"/>
      <c r="D44" s="150"/>
      <c r="E44" s="147"/>
      <c r="F44" s="145"/>
      <c r="G44" s="145"/>
      <c r="H44" s="145"/>
      <c r="I44" s="145"/>
      <c r="J44" s="172"/>
      <c r="K44" s="409"/>
      <c r="L44" s="153"/>
      <c r="M44" s="171"/>
      <c r="N44" s="145"/>
      <c r="O44" s="145"/>
      <c r="P44" s="145"/>
      <c r="Q44" s="145"/>
      <c r="R44" s="172"/>
      <c r="S44" s="409"/>
      <c r="T44" s="410"/>
      <c r="U44" s="377"/>
      <c r="V44" s="377"/>
    </row>
    <row r="45" spans="1:22" ht="9.75" customHeight="1">
      <c r="A45" s="377"/>
      <c r="B45" s="377"/>
      <c r="C45" s="170"/>
      <c r="D45" s="150"/>
      <c r="E45" s="147"/>
      <c r="F45" s="145"/>
      <c r="G45" s="145"/>
      <c r="H45" s="145"/>
      <c r="I45" s="145"/>
      <c r="J45" s="172"/>
      <c r="K45" s="409"/>
      <c r="L45" s="153"/>
      <c r="M45" s="171"/>
      <c r="N45" s="145"/>
      <c r="O45" s="145"/>
      <c r="P45" s="145"/>
      <c r="Q45" s="145"/>
      <c r="R45" s="172"/>
      <c r="S45" s="409"/>
      <c r="T45" s="410"/>
      <c r="U45" s="377"/>
      <c r="V45" s="377"/>
    </row>
    <row r="46" spans="1:22" ht="9.75" customHeight="1">
      <c r="A46" s="377"/>
      <c r="B46" s="377"/>
      <c r="C46" s="170"/>
      <c r="D46" s="150"/>
      <c r="E46" s="147"/>
      <c r="F46" s="145"/>
      <c r="G46" s="145"/>
      <c r="H46" s="145"/>
      <c r="I46" s="145"/>
      <c r="J46" s="172"/>
      <c r="K46" s="409"/>
      <c r="L46" s="153"/>
      <c r="M46" s="171"/>
      <c r="N46" s="145"/>
      <c r="O46" s="145"/>
      <c r="P46" s="145"/>
      <c r="Q46" s="145"/>
      <c r="R46" s="172"/>
      <c r="S46" s="409"/>
      <c r="T46" s="410"/>
      <c r="U46" s="377"/>
      <c r="V46" s="377"/>
    </row>
    <row r="47" spans="1:22" ht="9.75" customHeight="1">
      <c r="A47" s="377"/>
      <c r="B47" s="377"/>
      <c r="C47" s="170"/>
      <c r="D47" s="150"/>
      <c r="E47" s="147"/>
      <c r="F47" s="145"/>
      <c r="G47" s="145"/>
      <c r="H47" s="145"/>
      <c r="I47" s="145"/>
      <c r="J47" s="172"/>
      <c r="K47" s="409"/>
      <c r="L47" s="153"/>
      <c r="M47" s="171"/>
      <c r="N47" s="145"/>
      <c r="O47" s="145"/>
      <c r="P47" s="145"/>
      <c r="Q47" s="145"/>
      <c r="R47" s="172"/>
      <c r="S47" s="409"/>
      <c r="T47" s="410"/>
      <c r="U47" s="377"/>
      <c r="V47" s="377"/>
    </row>
    <row r="48" spans="1:22" ht="9.75" customHeight="1">
      <c r="A48" s="377"/>
      <c r="B48" s="377"/>
      <c r="C48" s="170"/>
      <c r="D48" s="150"/>
      <c r="E48" s="147"/>
      <c r="F48" s="145"/>
      <c r="G48" s="145"/>
      <c r="H48" s="145"/>
      <c r="I48" s="145"/>
      <c r="J48" s="172"/>
      <c r="K48" s="409"/>
      <c r="L48" s="153"/>
      <c r="M48" s="171"/>
      <c r="N48" s="145"/>
      <c r="O48" s="145"/>
      <c r="P48" s="145"/>
      <c r="Q48" s="145"/>
      <c r="R48" s="172"/>
      <c r="S48" s="409"/>
      <c r="T48" s="410"/>
      <c r="U48" s="377"/>
      <c r="V48" s="377"/>
    </row>
    <row r="49" spans="1:22" ht="9.75" customHeight="1">
      <c r="A49" s="377"/>
      <c r="B49" s="377"/>
      <c r="C49" s="170"/>
      <c r="D49" s="150"/>
      <c r="E49" s="147"/>
      <c r="F49" s="145"/>
      <c r="G49" s="145"/>
      <c r="H49" s="145"/>
      <c r="I49" s="145"/>
      <c r="J49" s="172"/>
      <c r="K49" s="409"/>
      <c r="L49" s="153"/>
      <c r="M49" s="171"/>
      <c r="N49" s="145"/>
      <c r="O49" s="145"/>
      <c r="P49" s="145"/>
      <c r="Q49" s="145"/>
      <c r="R49" s="172"/>
      <c r="S49" s="409"/>
      <c r="T49" s="410"/>
      <c r="U49" s="377"/>
      <c r="V49" s="377"/>
    </row>
    <row r="50" spans="1:22" ht="33.75" customHeight="1">
      <c r="A50" s="390">
        <v>4</v>
      </c>
      <c r="B50" s="377" t="str">
        <f>'5. Identificación de Riesgos'!B50:B59</f>
        <v xml:space="preserve">Recibir dádivas o beneficios a nombre propio o de terceros para  afectar la seguridad o confidencialidad de la información   </v>
      </c>
      <c r="C50" s="170" t="str">
        <f>'5. Identificación de Riesgos'!D50</f>
        <v>1. Falta de ética y valores.</v>
      </c>
      <c r="D50" s="150"/>
      <c r="E50" s="147" t="s">
        <v>527</v>
      </c>
      <c r="F50" s="145" t="s">
        <v>366</v>
      </c>
      <c r="G50" s="145" t="s">
        <v>366</v>
      </c>
      <c r="H50" s="145" t="s">
        <v>366</v>
      </c>
      <c r="I50" s="145" t="s">
        <v>366</v>
      </c>
      <c r="J50" s="172">
        <f t="shared" si="3"/>
        <v>1</v>
      </c>
      <c r="K50" s="409">
        <f>AVERAGE(J50:J52)</f>
        <v>0.66666666666666663</v>
      </c>
      <c r="L50" s="174" t="str">
        <f>'5. Identificación de Riesgos'!I50</f>
        <v>Afectación de reputacion,imagén,  credibilidad, satisfacción de usuarios y PI</v>
      </c>
      <c r="M50" s="171" t="s">
        <v>535</v>
      </c>
      <c r="N50" s="145" t="s">
        <v>365</v>
      </c>
      <c r="O50" s="145" t="s">
        <v>366</v>
      </c>
      <c r="P50" s="145" t="s">
        <v>366</v>
      </c>
      <c r="Q50" s="145" t="s">
        <v>366</v>
      </c>
      <c r="R50" s="172">
        <f t="shared" si="4"/>
        <v>0.75</v>
      </c>
      <c r="S50" s="409">
        <f>AVERAGE(R50:R52)</f>
        <v>0.58333333333333337</v>
      </c>
      <c r="T50" s="410" t="str">
        <f>CONCATENATE(INDEX('8- Politicas de admiistracion '!$B$6:$F$10,MATCH(ROUND(IF((RIGHT('5. Identificación de Riesgos'!H50,1)-'6. Valoración Controles'!K50)&lt;1,1,(RIGHT('5. Identificación de Riesgos'!H50,1)-'6. Valoración Controles'!K50)),0),'8- Politicas de admiistracion '!$F$6:$F$10,0),1)," - ",ROUND(IF((RIGHT('5. Identificación de Riesgos'!H50,1)-'6. Valoración Controles'!K50)&lt;1,1,(RIGHT('5. Identificación de Riesgos'!H50,1)-'6. Valoración Controles'!K50)),0))</f>
        <v>Muy Baja - 1</v>
      </c>
      <c r="U50" s="377" t="str">
        <f>CONCATENATE(INDEX('8- Politicas de admiistracion '!$B$17:$F$21,MATCH(ROUND(IF((RIGHT('5. Identificación de Riesgos'!M50,1)-'6. Valoración Controles'!S50)&lt;1,1,(RIGHT('5. Identificación de Riesgos'!M50,1)-'6. Valoración Controles'!S50)),0),'8- Politicas de admiistracion '!$F$17:$F$21,0),1)," - ",ROUND(IF((RIGHT('5. Identificación de Riesgos'!M50,1)-'6. Valoración Controles'!S50)&lt;1,1,(RIGHT('5. Identificación de Riesgos'!M50,1)-'6. Valoración Controles'!S50)),0))</f>
        <v>Mayor - 4</v>
      </c>
      <c r="V50" s="377" t="str">
        <f>CONCATENATE(VLOOKUP((LEFT(T50,LEN(T50)-4)&amp;LEFT(U50,LEN(U50)-4)),'9- Matriz de Calor '!$D$17:$E$41,2,0)," - ",RIGHT(T50,1)*RIGHT(U50,1))</f>
        <v>Alto  - 4</v>
      </c>
    </row>
    <row r="51" spans="1:22" ht="38.25">
      <c r="A51" s="390"/>
      <c r="B51" s="377"/>
      <c r="C51" s="170" t="str">
        <f>'5. Identificación de Riesgos'!D51</f>
        <v>2. Insuficientes programas de capacitación para la toma de conciencia debido al desconocimiento de la ley antisoborno (ISO 37001:2016), Plan Anticorrupción y  de los  valores y principios propios de la entidad.</v>
      </c>
      <c r="D51" s="150"/>
      <c r="E51" s="147" t="s">
        <v>528</v>
      </c>
      <c r="F51" s="145" t="s">
        <v>366</v>
      </c>
      <c r="G51" s="145" t="s">
        <v>366</v>
      </c>
      <c r="H51" s="145" t="s">
        <v>366</v>
      </c>
      <c r="I51" s="145" t="s">
        <v>366</v>
      </c>
      <c r="J51" s="172">
        <f t="shared" si="3"/>
        <v>1</v>
      </c>
      <c r="K51" s="409"/>
      <c r="L51" s="174" t="str">
        <f>'5. Identificación de Riesgos'!I51</f>
        <v>Afectación Económica</v>
      </c>
      <c r="M51" s="171" t="s">
        <v>534</v>
      </c>
      <c r="N51" s="145" t="s">
        <v>366</v>
      </c>
      <c r="O51" s="145" t="s">
        <v>366</v>
      </c>
      <c r="P51" s="145" t="s">
        <v>366</v>
      </c>
      <c r="Q51" s="145" t="s">
        <v>366</v>
      </c>
      <c r="R51" s="172">
        <f t="shared" si="4"/>
        <v>1</v>
      </c>
      <c r="S51" s="409"/>
      <c r="T51" s="410"/>
      <c r="U51" s="377"/>
      <c r="V51" s="377"/>
    </row>
    <row r="52" spans="1:22">
      <c r="A52" s="390"/>
      <c r="B52" s="377"/>
      <c r="C52" s="170" t="str">
        <f>'5. Identificación de Riesgos'!D52</f>
        <v>3. Desconocimiento del Código de Etica y Buen Gobierno.</v>
      </c>
      <c r="D52" s="150"/>
      <c r="E52" s="147"/>
      <c r="F52" s="145"/>
      <c r="G52" s="145"/>
      <c r="H52" s="145"/>
      <c r="I52" s="145"/>
      <c r="J52" s="172">
        <f t="shared" si="3"/>
        <v>0</v>
      </c>
      <c r="K52" s="409"/>
      <c r="L52" s="174">
        <f>'5. Identificación de Riesgos'!I52</f>
        <v>0</v>
      </c>
      <c r="M52" s="171"/>
      <c r="N52" s="145"/>
      <c r="O52" s="145"/>
      <c r="P52" s="145"/>
      <c r="Q52" s="145"/>
      <c r="R52" s="172">
        <f t="shared" si="4"/>
        <v>0</v>
      </c>
      <c r="S52" s="409"/>
      <c r="T52" s="410"/>
      <c r="U52" s="377"/>
      <c r="V52" s="377"/>
    </row>
    <row r="53" spans="1:22">
      <c r="A53" s="390"/>
      <c r="B53" s="377"/>
      <c r="C53" s="170" t="str">
        <f>'5. Identificación de Riesgos'!D53</f>
        <v>4. Falta o inaplicación de controles.</v>
      </c>
      <c r="D53" s="150"/>
      <c r="E53" s="147"/>
      <c r="F53" s="145"/>
      <c r="G53" s="145"/>
      <c r="H53" s="145"/>
      <c r="I53" s="145"/>
      <c r="J53" s="172">
        <f t="shared" si="3"/>
        <v>0</v>
      </c>
      <c r="K53" s="409"/>
      <c r="L53" s="174">
        <f>'5. Identificación de Riesgos'!I53</f>
        <v>0</v>
      </c>
      <c r="M53" s="171"/>
      <c r="N53" s="145"/>
      <c r="O53" s="145"/>
      <c r="P53" s="145"/>
      <c r="Q53" s="145"/>
      <c r="R53" s="172">
        <f t="shared" si="4"/>
        <v>0</v>
      </c>
      <c r="S53" s="409"/>
      <c r="T53" s="410"/>
      <c r="U53" s="377"/>
      <c r="V53" s="377"/>
    </row>
    <row r="54" spans="1:22" ht="9.75" customHeight="1">
      <c r="A54" s="390"/>
      <c r="B54" s="377"/>
      <c r="C54" s="170">
        <f>'5. Identificación de Riesgos'!D54</f>
        <v>0</v>
      </c>
      <c r="D54" s="150"/>
      <c r="E54" s="147"/>
      <c r="F54" s="145"/>
      <c r="G54" s="145"/>
      <c r="H54" s="145"/>
      <c r="I54" s="145"/>
      <c r="J54" s="172">
        <f t="shared" si="3"/>
        <v>0</v>
      </c>
      <c r="K54" s="409"/>
      <c r="L54" s="174">
        <f>'5. Identificación de Riesgos'!I54</f>
        <v>0</v>
      </c>
      <c r="M54" s="171"/>
      <c r="N54" s="145"/>
      <c r="O54" s="145"/>
      <c r="P54" s="145"/>
      <c r="Q54" s="145"/>
      <c r="R54" s="172">
        <f t="shared" si="4"/>
        <v>0</v>
      </c>
      <c r="S54" s="409"/>
      <c r="T54" s="410"/>
      <c r="U54" s="377"/>
      <c r="V54" s="377"/>
    </row>
    <row r="55" spans="1:22" ht="9.75" customHeight="1">
      <c r="A55" s="390"/>
      <c r="B55" s="377"/>
      <c r="C55" s="170">
        <f>'5. Identificación de Riesgos'!D55</f>
        <v>0</v>
      </c>
      <c r="D55" s="150"/>
      <c r="E55" s="147"/>
      <c r="F55" s="145"/>
      <c r="G55" s="145"/>
      <c r="H55" s="145"/>
      <c r="I55" s="145"/>
      <c r="J55" s="172">
        <f t="shared" si="3"/>
        <v>0</v>
      </c>
      <c r="K55" s="409"/>
      <c r="L55" s="174">
        <f>'5. Identificación de Riesgos'!I55</f>
        <v>0</v>
      </c>
      <c r="M55" s="171"/>
      <c r="N55" s="145"/>
      <c r="O55" s="145"/>
      <c r="P55" s="145"/>
      <c r="Q55" s="145"/>
      <c r="R55" s="172">
        <f t="shared" si="4"/>
        <v>0</v>
      </c>
      <c r="S55" s="409"/>
      <c r="T55" s="410"/>
      <c r="U55" s="377"/>
      <c r="V55" s="377"/>
    </row>
    <row r="56" spans="1:22" ht="9.75" customHeight="1">
      <c r="A56" s="390"/>
      <c r="B56" s="377"/>
      <c r="C56" s="170">
        <f>'5. Identificación de Riesgos'!D56</f>
        <v>0</v>
      </c>
      <c r="D56" s="150"/>
      <c r="E56" s="147"/>
      <c r="F56" s="145"/>
      <c r="G56" s="145"/>
      <c r="H56" s="145"/>
      <c r="I56" s="145"/>
      <c r="J56" s="172">
        <f t="shared" si="3"/>
        <v>0</v>
      </c>
      <c r="K56" s="409"/>
      <c r="L56" s="174">
        <f>'5. Identificación de Riesgos'!I56</f>
        <v>0</v>
      </c>
      <c r="M56" s="171"/>
      <c r="N56" s="145"/>
      <c r="O56" s="145"/>
      <c r="P56" s="145"/>
      <c r="Q56" s="145"/>
      <c r="R56" s="172">
        <f t="shared" si="4"/>
        <v>0</v>
      </c>
      <c r="S56" s="409"/>
      <c r="T56" s="410"/>
      <c r="U56" s="377"/>
      <c r="V56" s="377"/>
    </row>
    <row r="57" spans="1:22" ht="9.75" customHeight="1">
      <c r="A57" s="390"/>
      <c r="B57" s="377"/>
      <c r="C57" s="170">
        <f>'5. Identificación de Riesgos'!D57</f>
        <v>0</v>
      </c>
      <c r="D57" s="150"/>
      <c r="E57" s="147"/>
      <c r="F57" s="145"/>
      <c r="G57" s="145"/>
      <c r="H57" s="145"/>
      <c r="I57" s="145"/>
      <c r="J57" s="172">
        <f t="shared" si="3"/>
        <v>0</v>
      </c>
      <c r="K57" s="409"/>
      <c r="L57" s="174">
        <f>'5. Identificación de Riesgos'!I57</f>
        <v>0</v>
      </c>
      <c r="M57" s="171"/>
      <c r="N57" s="145"/>
      <c r="O57" s="145"/>
      <c r="P57" s="145"/>
      <c r="Q57" s="145"/>
      <c r="R57" s="172">
        <f t="shared" si="4"/>
        <v>0</v>
      </c>
      <c r="S57" s="409"/>
      <c r="T57" s="410"/>
      <c r="U57" s="377"/>
      <c r="V57" s="377"/>
    </row>
    <row r="58" spans="1:22" ht="9.75" customHeight="1">
      <c r="A58" s="390"/>
      <c r="B58" s="377"/>
      <c r="C58" s="170">
        <f>'5. Identificación de Riesgos'!D58</f>
        <v>0</v>
      </c>
      <c r="D58" s="150"/>
      <c r="E58" s="147"/>
      <c r="F58" s="145"/>
      <c r="G58" s="145"/>
      <c r="H58" s="145"/>
      <c r="I58" s="145"/>
      <c r="J58" s="172">
        <f t="shared" si="3"/>
        <v>0</v>
      </c>
      <c r="K58" s="409"/>
      <c r="L58" s="174">
        <f>'5. Identificación de Riesgos'!I58</f>
        <v>0</v>
      </c>
      <c r="M58" s="171"/>
      <c r="N58" s="145"/>
      <c r="O58" s="145"/>
      <c r="P58" s="145"/>
      <c r="Q58" s="145"/>
      <c r="R58" s="172">
        <f t="shared" si="4"/>
        <v>0</v>
      </c>
      <c r="S58" s="409"/>
      <c r="T58" s="410"/>
      <c r="U58" s="377"/>
      <c r="V58" s="377"/>
    </row>
    <row r="59" spans="1:22" ht="9.75" customHeight="1">
      <c r="A59" s="390"/>
      <c r="B59" s="377"/>
      <c r="C59" s="170">
        <f>'5. Identificación de Riesgos'!D59</f>
        <v>0</v>
      </c>
      <c r="D59" s="150"/>
      <c r="E59" s="147"/>
      <c r="F59" s="145"/>
      <c r="G59" s="145"/>
      <c r="H59" s="145"/>
      <c r="I59" s="145"/>
      <c r="J59" s="172">
        <f t="shared" si="3"/>
        <v>0</v>
      </c>
      <c r="K59" s="409"/>
      <c r="L59" s="174">
        <f>'5. Identificación de Riesgos'!I59</f>
        <v>0</v>
      </c>
      <c r="M59" s="171"/>
      <c r="N59" s="145"/>
      <c r="O59" s="145"/>
      <c r="P59" s="145"/>
      <c r="Q59" s="145"/>
      <c r="R59" s="172">
        <f t="shared" si="4"/>
        <v>0</v>
      </c>
      <c r="S59" s="409"/>
      <c r="T59" s="410"/>
      <c r="U59" s="377"/>
      <c r="V59" s="377"/>
    </row>
    <row r="60" spans="1:22" ht="25.5">
      <c r="A60" s="390">
        <v>5</v>
      </c>
      <c r="B60" s="377" t="str">
        <f>'5. Identificación de Riesgos'!B60:B69</f>
        <v>Ofrecer, prometer, entregar, aceptar o solicitar una ventaja indebida  para influir  en la toma de decisiones  para  la adquisición de predios en donación.</v>
      </c>
      <c r="C60" s="170" t="str">
        <f>'5. Identificación de Riesgos'!D60</f>
        <v>Falta de ética de los servidores públicos (Debilidades en principios y valores)</v>
      </c>
      <c r="D60" s="150"/>
      <c r="E60" s="147" t="s">
        <v>527</v>
      </c>
      <c r="F60" s="145" t="s">
        <v>366</v>
      </c>
      <c r="G60" s="145" t="s">
        <v>366</v>
      </c>
      <c r="H60" s="145" t="s">
        <v>366</v>
      </c>
      <c r="I60" s="145" t="s">
        <v>366</v>
      </c>
      <c r="J60" s="172">
        <f t="shared" ref="J60:J79" si="5">COUNTIF(F60:I60,"SI")/4</f>
        <v>1</v>
      </c>
      <c r="K60" s="409">
        <f>AVERAGE(J60:J63)</f>
        <v>0.75</v>
      </c>
      <c r="L60" s="153" t="str">
        <f>'5. Identificación de Riesgos'!I60</f>
        <v>Incumplimiento de las metas establecidas</v>
      </c>
      <c r="M60" s="171" t="s">
        <v>533</v>
      </c>
      <c r="N60" s="145" t="s">
        <v>366</v>
      </c>
      <c r="O60" s="145" t="s">
        <v>366</v>
      </c>
      <c r="P60" s="145" t="s">
        <v>366</v>
      </c>
      <c r="Q60" s="145" t="s">
        <v>366</v>
      </c>
      <c r="R60" s="172">
        <f t="shared" ref="R60:R79" si="6">SUM(COUNTIF(N60,"SI")*25%,COUNTIF(O60,"SI")*40%,COUNTIF(P60,"SI")*25%,COUNTIF(Q60,"SI")*10%)</f>
        <v>1</v>
      </c>
      <c r="S60" s="409">
        <f>AVERAGE(R60)</f>
        <v>1</v>
      </c>
      <c r="T60" s="410" t="str">
        <f>CONCATENATE(INDEX('8- Politicas de admiistracion '!$B$6:$F$10,MATCH(ROUND(IF((RIGHT('5. Identificación de Riesgos'!H60,1)-'6. Valoración Controles'!K60)&lt;1,1,(RIGHT('5. Identificación de Riesgos'!H60,1)-'6. Valoración Controles'!K60)),0),'8- Politicas de admiistracion '!$F$6:$F$10,0),1)," - ",ROUND(IF((RIGHT('5. Identificación de Riesgos'!H60,1)-'6. Valoración Controles'!K60)&lt;1,1,(RIGHT('5. Identificación de Riesgos'!H60,1)-'6. Valoración Controles'!K60)),0))</f>
        <v>Baja - 2</v>
      </c>
      <c r="U60" s="377" t="str">
        <f>CONCATENATE(INDEX('8- Politicas de admiistracion '!$B$17:$F$21,MATCH(ROUND(IF((RIGHT('5. Identificación de Riesgos'!M60,1)-'6. Valoración Controles'!S60)&lt;1,1,(RIGHT('5. Identificación de Riesgos'!M60,1)-'6. Valoración Controles'!S60)),0),'8- Politicas de admiistracion '!$F$17:$F$21,0),1)," - ",ROUND(IF((RIGHT('5. Identificación de Riesgos'!M60,1)-'6. Valoración Controles'!S60)&lt;1,1,(RIGHT('5. Identificación de Riesgos'!M60,1)-'6. Valoración Controles'!S60)),0))</f>
        <v>Leve - 1</v>
      </c>
      <c r="V60" s="377" t="str">
        <f>CONCATENATE(VLOOKUP((LEFT(T60,LEN(T60)-4)&amp;LEFT(U60,LEN(U60)-4)),'9- Matriz de Calor '!$D$17:$E$41,2,0)," - ",RIGHT(T60,1)*RIGHT(U60,1))</f>
        <v>Bajo - 2</v>
      </c>
    </row>
    <row r="61" spans="1:22" ht="18" customHeight="1">
      <c r="A61" s="390"/>
      <c r="B61" s="377"/>
      <c r="C61" s="170" t="str">
        <f>'5. Identificación de Riesgos'!D61</f>
        <v>Falta de ética de terceros interesados  (Debilidades principios y valores)</v>
      </c>
      <c r="D61" s="150"/>
      <c r="E61" s="147" t="s">
        <v>528</v>
      </c>
      <c r="F61" s="145" t="s">
        <v>366</v>
      </c>
      <c r="G61" s="145" t="s">
        <v>366</v>
      </c>
      <c r="H61" s="145" t="s">
        <v>366</v>
      </c>
      <c r="I61" s="145" t="s">
        <v>366</v>
      </c>
      <c r="J61" s="172">
        <f t="shared" si="5"/>
        <v>1</v>
      </c>
      <c r="K61" s="409"/>
      <c r="L61" s="153" t="str">
        <f>'5. Identificación de Riesgos'!I61</f>
        <v>Afectación Económica</v>
      </c>
      <c r="M61" s="171" t="s">
        <v>534</v>
      </c>
      <c r="N61" s="145" t="s">
        <v>366</v>
      </c>
      <c r="O61" s="145" t="s">
        <v>366</v>
      </c>
      <c r="P61" s="145" t="s">
        <v>366</v>
      </c>
      <c r="Q61" s="145" t="s">
        <v>366</v>
      </c>
      <c r="R61" s="172">
        <f t="shared" si="6"/>
        <v>1</v>
      </c>
      <c r="S61" s="409"/>
      <c r="T61" s="410"/>
      <c r="U61" s="377"/>
      <c r="V61" s="377"/>
    </row>
    <row r="62" spans="1:22" ht="25.5">
      <c r="A62" s="390"/>
      <c r="B62" s="377"/>
      <c r="C62" s="170" t="str">
        <f>'5. Identificación de Riesgos'!D62</f>
        <v>Debilidades en los controles técnicos para la Adquisición de lotes en donación.</v>
      </c>
      <c r="D62" s="150"/>
      <c r="E62" s="150" t="s">
        <v>529</v>
      </c>
      <c r="F62" s="145" t="s">
        <v>366</v>
      </c>
      <c r="G62" s="145" t="s">
        <v>366</v>
      </c>
      <c r="H62" s="145" t="s">
        <v>366</v>
      </c>
      <c r="I62" s="145" t="s">
        <v>366</v>
      </c>
      <c r="J62" s="172">
        <f t="shared" si="5"/>
        <v>1</v>
      </c>
      <c r="K62" s="409"/>
      <c r="L62" s="153" t="str">
        <f>'5. Identificación de Riesgos'!I62</f>
        <v>Afectación de reputacion,imagén,  credibilidad, satisfacción de usuarios y PI</v>
      </c>
      <c r="M62" s="171" t="s">
        <v>535</v>
      </c>
      <c r="N62" s="145" t="s">
        <v>365</v>
      </c>
      <c r="O62" s="145" t="s">
        <v>366</v>
      </c>
      <c r="P62" s="145" t="s">
        <v>366</v>
      </c>
      <c r="Q62" s="145" t="s">
        <v>366</v>
      </c>
      <c r="R62" s="172">
        <f t="shared" si="6"/>
        <v>0.75</v>
      </c>
      <c r="S62" s="409"/>
      <c r="T62" s="410"/>
      <c r="U62" s="377"/>
      <c r="V62" s="377"/>
    </row>
    <row r="63" spans="1:22">
      <c r="A63" s="390"/>
      <c r="B63" s="377"/>
      <c r="C63" s="170">
        <f>'5. Identificación de Riesgos'!D63</f>
        <v>0</v>
      </c>
      <c r="D63" s="150"/>
      <c r="F63" s="145"/>
      <c r="G63" s="145"/>
      <c r="H63" s="145"/>
      <c r="I63" s="145"/>
      <c r="J63" s="172">
        <f t="shared" si="5"/>
        <v>0</v>
      </c>
      <c r="K63" s="409"/>
      <c r="L63" s="153">
        <f>'5. Identificación de Riesgos'!I63</f>
        <v>0</v>
      </c>
      <c r="M63" s="171"/>
      <c r="N63" s="145"/>
      <c r="O63" s="145"/>
      <c r="P63" s="145"/>
      <c r="Q63" s="145"/>
      <c r="R63" s="172">
        <f t="shared" si="6"/>
        <v>0</v>
      </c>
      <c r="S63" s="409"/>
      <c r="T63" s="410"/>
      <c r="U63" s="377"/>
      <c r="V63" s="377"/>
    </row>
    <row r="64" spans="1:22">
      <c r="A64" s="390"/>
      <c r="B64" s="377"/>
      <c r="C64" s="170">
        <f>'5. Identificación de Riesgos'!D64</f>
        <v>0</v>
      </c>
      <c r="D64" s="150"/>
      <c r="F64" s="145"/>
      <c r="G64" s="145"/>
      <c r="H64" s="145"/>
      <c r="I64" s="145"/>
      <c r="J64" s="172">
        <f t="shared" si="5"/>
        <v>0</v>
      </c>
      <c r="K64" s="409"/>
      <c r="L64" s="153">
        <f>'5. Identificación de Riesgos'!I64</f>
        <v>0</v>
      </c>
      <c r="M64" s="171"/>
      <c r="N64" s="145"/>
      <c r="O64" s="145"/>
      <c r="P64" s="145"/>
      <c r="Q64" s="145"/>
      <c r="R64" s="172">
        <f t="shared" si="6"/>
        <v>0</v>
      </c>
      <c r="S64" s="409"/>
      <c r="T64" s="410"/>
      <c r="U64" s="377"/>
      <c r="V64" s="377"/>
    </row>
    <row r="65" spans="1:22" ht="13.5" customHeight="1">
      <c r="A65" s="390"/>
      <c r="B65" s="377"/>
      <c r="C65" s="170">
        <f>'5. Identificación de Riesgos'!D65</f>
        <v>0</v>
      </c>
      <c r="D65" s="150"/>
      <c r="E65" s="147"/>
      <c r="F65" s="145"/>
      <c r="G65" s="145"/>
      <c r="H65" s="145"/>
      <c r="I65" s="145"/>
      <c r="J65" s="172">
        <f t="shared" si="5"/>
        <v>0</v>
      </c>
      <c r="K65" s="409"/>
      <c r="L65" s="153">
        <f>'5. Identificación de Riesgos'!I65</f>
        <v>0</v>
      </c>
      <c r="M65" s="171"/>
      <c r="N65" s="145"/>
      <c r="O65" s="145"/>
      <c r="P65" s="145"/>
      <c r="Q65" s="145"/>
      <c r="R65" s="172">
        <f t="shared" si="6"/>
        <v>0</v>
      </c>
      <c r="S65" s="409"/>
      <c r="T65" s="410"/>
      <c r="U65" s="377"/>
      <c r="V65" s="377"/>
    </row>
    <row r="66" spans="1:22" ht="13.5" customHeight="1">
      <c r="A66" s="390"/>
      <c r="B66" s="377"/>
      <c r="C66" s="170">
        <f>'5. Identificación de Riesgos'!D66</f>
        <v>0</v>
      </c>
      <c r="D66" s="150"/>
      <c r="E66" s="147"/>
      <c r="F66" s="145"/>
      <c r="G66" s="145"/>
      <c r="H66" s="145"/>
      <c r="I66" s="145"/>
      <c r="J66" s="172">
        <f t="shared" si="5"/>
        <v>0</v>
      </c>
      <c r="K66" s="409"/>
      <c r="L66" s="153">
        <f>'5. Identificación de Riesgos'!I66</f>
        <v>0</v>
      </c>
      <c r="M66" s="171"/>
      <c r="N66" s="145"/>
      <c r="O66" s="145"/>
      <c r="P66" s="145"/>
      <c r="Q66" s="145"/>
      <c r="R66" s="172">
        <f t="shared" si="6"/>
        <v>0</v>
      </c>
      <c r="S66" s="409"/>
      <c r="T66" s="410"/>
      <c r="U66" s="377"/>
      <c r="V66" s="377"/>
    </row>
    <row r="67" spans="1:22" ht="13.5" customHeight="1">
      <c r="A67" s="390"/>
      <c r="B67" s="377"/>
      <c r="C67" s="170">
        <f>'5. Identificación de Riesgos'!D67</f>
        <v>0</v>
      </c>
      <c r="D67" s="150"/>
      <c r="E67" s="147"/>
      <c r="F67" s="145"/>
      <c r="G67" s="145"/>
      <c r="H67" s="145"/>
      <c r="I67" s="145"/>
      <c r="J67" s="172">
        <f t="shared" si="5"/>
        <v>0</v>
      </c>
      <c r="K67" s="409"/>
      <c r="L67" s="153">
        <f>'5. Identificación de Riesgos'!I67</f>
        <v>0</v>
      </c>
      <c r="M67" s="171"/>
      <c r="N67" s="145"/>
      <c r="O67" s="145"/>
      <c r="P67" s="145"/>
      <c r="Q67" s="145"/>
      <c r="R67" s="172">
        <f t="shared" si="6"/>
        <v>0</v>
      </c>
      <c r="S67" s="409"/>
      <c r="T67" s="410"/>
      <c r="U67" s="377"/>
      <c r="V67" s="377"/>
    </row>
    <row r="68" spans="1:22" ht="13.5" customHeight="1">
      <c r="A68" s="390"/>
      <c r="B68" s="377"/>
      <c r="C68" s="170">
        <f>'5. Identificación de Riesgos'!D68</f>
        <v>0</v>
      </c>
      <c r="D68" s="150"/>
      <c r="E68" s="147"/>
      <c r="F68" s="145"/>
      <c r="G68" s="145"/>
      <c r="H68" s="145"/>
      <c r="I68" s="145"/>
      <c r="J68" s="172">
        <f t="shared" si="5"/>
        <v>0</v>
      </c>
      <c r="K68" s="409"/>
      <c r="L68" s="153">
        <f>'5. Identificación de Riesgos'!I68</f>
        <v>0</v>
      </c>
      <c r="M68" s="171"/>
      <c r="N68" s="145"/>
      <c r="O68" s="145"/>
      <c r="P68" s="145"/>
      <c r="Q68" s="145"/>
      <c r="R68" s="172">
        <f t="shared" si="6"/>
        <v>0</v>
      </c>
      <c r="S68" s="409"/>
      <c r="T68" s="410"/>
      <c r="U68" s="377"/>
      <c r="V68" s="377"/>
    </row>
    <row r="69" spans="1:22" ht="13.5" customHeight="1">
      <c r="A69" s="390"/>
      <c r="B69" s="377"/>
      <c r="C69" s="170">
        <f>'5. Identificación de Riesgos'!D69</f>
        <v>0</v>
      </c>
      <c r="D69" s="150"/>
      <c r="E69" s="147"/>
      <c r="F69" s="145"/>
      <c r="G69" s="145"/>
      <c r="H69" s="145"/>
      <c r="I69" s="145"/>
      <c r="J69" s="172">
        <f t="shared" si="5"/>
        <v>0</v>
      </c>
      <c r="K69" s="409"/>
      <c r="L69" s="153">
        <f>'5. Identificación de Riesgos'!I69</f>
        <v>0</v>
      </c>
      <c r="M69" s="171"/>
      <c r="N69" s="145"/>
      <c r="O69" s="145"/>
      <c r="P69" s="145"/>
      <c r="Q69" s="145"/>
      <c r="R69" s="172">
        <f t="shared" si="6"/>
        <v>0</v>
      </c>
      <c r="S69" s="409"/>
      <c r="T69" s="410"/>
      <c r="U69" s="377"/>
      <c r="V69" s="377"/>
    </row>
    <row r="70" spans="1:22" ht="23.25" customHeight="1">
      <c r="A70" s="390">
        <v>6</v>
      </c>
      <c r="B70" s="377" t="str">
        <f>'5. Identificación de Riesgos'!B70:B79</f>
        <v>Ofrecer, prometer, entregar, aceptar o solicitar una ventaja indebida para conseguir el favorecimiento competitivo  en  la evaluación técnica (proceso de selección) en  contratos de Estudios y Diseños o Construcción de sedes y despachos judiciales.</v>
      </c>
      <c r="C70" s="170" t="str">
        <f>'5. Identificación de Riesgos'!D70</f>
        <v>Falta de ética de los servidores públicos (Debilidades en principios y valores)</v>
      </c>
      <c r="D70" s="150"/>
      <c r="E70" s="147" t="s">
        <v>527</v>
      </c>
      <c r="F70" s="145" t="s">
        <v>366</v>
      </c>
      <c r="G70" s="145" t="s">
        <v>366</v>
      </c>
      <c r="H70" s="145" t="s">
        <v>366</v>
      </c>
      <c r="I70" s="145" t="s">
        <v>366</v>
      </c>
      <c r="J70" s="172">
        <f t="shared" si="5"/>
        <v>1</v>
      </c>
      <c r="K70" s="409">
        <f>AVERAGE(J70:J71)</f>
        <v>1</v>
      </c>
      <c r="L70" s="174" t="str">
        <f>'5. Identificación de Riesgos'!I70</f>
        <v>Afectación Económica</v>
      </c>
      <c r="M70" s="171" t="s">
        <v>534</v>
      </c>
      <c r="N70" s="145" t="s">
        <v>365</v>
      </c>
      <c r="O70" s="145" t="s">
        <v>366</v>
      </c>
      <c r="P70" s="145" t="s">
        <v>366</v>
      </c>
      <c r="Q70" s="145" t="s">
        <v>366</v>
      </c>
      <c r="R70" s="172">
        <f t="shared" si="6"/>
        <v>0.75</v>
      </c>
      <c r="S70" s="409">
        <f>AVERAGE(R70:R71)</f>
        <v>0.875</v>
      </c>
      <c r="T70" s="410" t="str">
        <f>CONCATENATE(INDEX('8- Politicas de admiistracion '!$B$6:$F$10,MATCH(ROUND(IF((RIGHT('5. Identificación de Riesgos'!H70,1)-'6. Valoración Controles'!K70)&lt;1,1,(RIGHT('5. Identificación de Riesgos'!H70,1)-'6. Valoración Controles'!K70)),0),'8- Politicas de admiistracion '!$F$6:$F$10,0),1)," - ",ROUND(IF((RIGHT('5. Identificación de Riesgos'!H70,1)-'6. Valoración Controles'!K70)&lt;1,1,(RIGHT('5. Identificación de Riesgos'!H70,1)-'6. Valoración Controles'!K70)),0))</f>
        <v>Muy Baja - 1</v>
      </c>
      <c r="U70" s="377" t="str">
        <f>CONCATENATE(INDEX('8- Politicas de admiistracion '!$B$17:$F$21,MATCH(ROUND(IF((RIGHT('5. Identificación de Riesgos'!M70,1)-'6. Valoración Controles'!S70)&lt;1,1,(RIGHT('5. Identificación de Riesgos'!M70,1)-'6. Valoración Controles'!S70)),0),'8- Politicas de admiistracion '!$F$17:$F$21,0),1)," - ",ROUND(IF((RIGHT('5. Identificación de Riesgos'!M70,1)-'6. Valoración Controles'!S70)&lt;1,1,(RIGHT('5. Identificación de Riesgos'!M70,1)-'6. Valoración Controles'!S70)),0))</f>
        <v>Moderado - 3</v>
      </c>
      <c r="V70" s="377" t="str">
        <f>CONCATENATE(VLOOKUP((LEFT(T70,LEN(T70)-4)&amp;LEFT(U70,LEN(U70)-4)),'9- Matriz de Calor '!$D$17:$E$41,2,0)," - ",RIGHT(T70,1)*RIGHT(U70,1))</f>
        <v>Moderado - 3</v>
      </c>
    </row>
    <row r="71" spans="1:22" ht="23.25" customHeight="1">
      <c r="A71" s="390"/>
      <c r="B71" s="377"/>
      <c r="C71" s="170" t="str">
        <f>'5. Identificación de Riesgos'!D71</f>
        <v>Falta de ética de terceros interesados  (Debilidades principios y valores)</v>
      </c>
      <c r="D71" s="150"/>
      <c r="E71" s="147" t="s">
        <v>528</v>
      </c>
      <c r="F71" s="145" t="s">
        <v>366</v>
      </c>
      <c r="G71" s="145" t="s">
        <v>366</v>
      </c>
      <c r="H71" s="145" t="s">
        <v>366</v>
      </c>
      <c r="I71" s="145" t="s">
        <v>366</v>
      </c>
      <c r="J71" s="172">
        <f t="shared" si="5"/>
        <v>1</v>
      </c>
      <c r="K71" s="409"/>
      <c r="L71" s="174" t="str">
        <f>'5. Identificación de Riesgos'!I71</f>
        <v>Afectación de reputacion,imagén,  credibilidad, satisfacción de usuarios y PI</v>
      </c>
      <c r="M71" s="171" t="s">
        <v>535</v>
      </c>
      <c r="N71" s="145" t="s">
        <v>366</v>
      </c>
      <c r="O71" s="145" t="s">
        <v>366</v>
      </c>
      <c r="P71" s="145" t="s">
        <v>366</v>
      </c>
      <c r="Q71" s="145" t="s">
        <v>366</v>
      </c>
      <c r="R71" s="172">
        <f t="shared" si="6"/>
        <v>1</v>
      </c>
      <c r="S71" s="409"/>
      <c r="T71" s="410"/>
      <c r="U71" s="377"/>
      <c r="V71" s="377"/>
    </row>
    <row r="72" spans="1:22" ht="33" customHeight="1">
      <c r="A72" s="390"/>
      <c r="B72" s="377"/>
      <c r="C72" s="170" t="str">
        <f>'5. Identificación de Riesgos'!D72</f>
        <v>Debilidades en los controles de los procedimientos de contratación en lo relacionado con la evaluación técnica para la selección de contratistas.</v>
      </c>
      <c r="D72" s="150"/>
      <c r="E72" s="147" t="s">
        <v>530</v>
      </c>
      <c r="F72" s="145" t="s">
        <v>366</v>
      </c>
      <c r="G72" s="145" t="s">
        <v>366</v>
      </c>
      <c r="H72" s="145" t="s">
        <v>366</v>
      </c>
      <c r="I72" s="145" t="s">
        <v>366</v>
      </c>
      <c r="J72" s="172">
        <f t="shared" si="5"/>
        <v>1</v>
      </c>
      <c r="K72" s="409"/>
      <c r="L72" s="174" t="str">
        <f>'5. Identificación de Riesgos'!I72</f>
        <v>Incumplimiento de las metas establecidas</v>
      </c>
      <c r="M72" s="171" t="s">
        <v>533</v>
      </c>
      <c r="N72" s="145" t="s">
        <v>366</v>
      </c>
      <c r="O72" s="145" t="s">
        <v>366</v>
      </c>
      <c r="P72" s="145" t="s">
        <v>366</v>
      </c>
      <c r="Q72" s="145" t="s">
        <v>366</v>
      </c>
      <c r="R72" s="172">
        <f t="shared" si="6"/>
        <v>1</v>
      </c>
      <c r="S72" s="409"/>
      <c r="T72" s="410"/>
      <c r="U72" s="377"/>
      <c r="V72" s="377"/>
    </row>
    <row r="73" spans="1:22">
      <c r="A73" s="390"/>
      <c r="B73" s="377"/>
      <c r="C73" s="170">
        <f>'5. Identificación de Riesgos'!D73</f>
        <v>0</v>
      </c>
      <c r="D73" s="150"/>
      <c r="F73" s="145"/>
      <c r="G73" s="145"/>
      <c r="H73" s="145"/>
      <c r="I73" s="145"/>
      <c r="J73" s="172">
        <f t="shared" si="5"/>
        <v>0</v>
      </c>
      <c r="K73" s="409"/>
      <c r="L73" s="174">
        <f>'5. Identificación de Riesgos'!I73</f>
        <v>0</v>
      </c>
      <c r="M73" s="171"/>
      <c r="N73" s="145"/>
      <c r="O73" s="145"/>
      <c r="P73" s="145"/>
      <c r="Q73" s="145"/>
      <c r="R73" s="172">
        <f t="shared" si="6"/>
        <v>0</v>
      </c>
      <c r="S73" s="409"/>
      <c r="T73" s="410"/>
      <c r="U73" s="377"/>
      <c r="V73" s="377"/>
    </row>
    <row r="74" spans="1:22" ht="21" customHeight="1">
      <c r="A74" s="390"/>
      <c r="B74" s="377"/>
      <c r="C74" s="170">
        <f>'5. Identificación de Riesgos'!D74</f>
        <v>0</v>
      </c>
      <c r="D74" s="150"/>
      <c r="E74" s="147"/>
      <c r="F74" s="145"/>
      <c r="G74" s="145"/>
      <c r="H74" s="145"/>
      <c r="I74" s="145"/>
      <c r="J74" s="172">
        <f t="shared" si="5"/>
        <v>0</v>
      </c>
      <c r="K74" s="409"/>
      <c r="L74" s="174">
        <f>'5. Identificación de Riesgos'!I74</f>
        <v>0</v>
      </c>
      <c r="M74" s="171"/>
      <c r="N74" s="145"/>
      <c r="O74" s="145"/>
      <c r="P74" s="145"/>
      <c r="Q74" s="145"/>
      <c r="R74" s="172">
        <f t="shared" si="6"/>
        <v>0</v>
      </c>
      <c r="S74" s="409"/>
      <c r="T74" s="410"/>
      <c r="U74" s="377"/>
      <c r="V74" s="377"/>
    </row>
    <row r="75" spans="1:22" ht="12" customHeight="1">
      <c r="A75" s="390"/>
      <c r="B75" s="377"/>
      <c r="C75" s="170">
        <f>'5. Identificación de Riesgos'!D75</f>
        <v>0</v>
      </c>
      <c r="D75" s="150"/>
      <c r="E75" s="147"/>
      <c r="F75" s="145"/>
      <c r="G75" s="145"/>
      <c r="H75" s="145"/>
      <c r="I75" s="145"/>
      <c r="J75" s="172">
        <f t="shared" si="5"/>
        <v>0</v>
      </c>
      <c r="K75" s="409"/>
      <c r="L75" s="174">
        <f>'5. Identificación de Riesgos'!I75</f>
        <v>0</v>
      </c>
      <c r="M75" s="171"/>
      <c r="N75" s="145"/>
      <c r="O75" s="145"/>
      <c r="P75" s="145"/>
      <c r="Q75" s="145"/>
      <c r="R75" s="172">
        <f t="shared" si="6"/>
        <v>0</v>
      </c>
      <c r="S75" s="409"/>
      <c r="T75" s="410"/>
      <c r="U75" s="377"/>
      <c r="V75" s="377"/>
    </row>
    <row r="76" spans="1:22" ht="12" customHeight="1">
      <c r="A76" s="390"/>
      <c r="B76" s="377"/>
      <c r="C76" s="170">
        <f>'5. Identificación de Riesgos'!D76</f>
        <v>0</v>
      </c>
      <c r="D76" s="150"/>
      <c r="E76" s="147"/>
      <c r="F76" s="145"/>
      <c r="G76" s="145"/>
      <c r="H76" s="145"/>
      <c r="I76" s="145"/>
      <c r="J76" s="172">
        <f t="shared" si="5"/>
        <v>0</v>
      </c>
      <c r="K76" s="409"/>
      <c r="L76" s="174">
        <f>'5. Identificación de Riesgos'!I76</f>
        <v>0</v>
      </c>
      <c r="M76" s="171"/>
      <c r="N76" s="145"/>
      <c r="O76" s="145"/>
      <c r="P76" s="145"/>
      <c r="Q76" s="145"/>
      <c r="R76" s="172">
        <f t="shared" si="6"/>
        <v>0</v>
      </c>
      <c r="S76" s="409"/>
      <c r="T76" s="410"/>
      <c r="U76" s="377"/>
      <c r="V76" s="377"/>
    </row>
    <row r="77" spans="1:22" ht="12" customHeight="1">
      <c r="A77" s="390"/>
      <c r="B77" s="377"/>
      <c r="C77" s="170">
        <f>'5. Identificación de Riesgos'!D77</f>
        <v>0</v>
      </c>
      <c r="D77" s="150"/>
      <c r="E77" s="147"/>
      <c r="F77" s="145"/>
      <c r="G77" s="145"/>
      <c r="H77" s="145"/>
      <c r="I77" s="145"/>
      <c r="J77" s="172">
        <f t="shared" si="5"/>
        <v>0</v>
      </c>
      <c r="K77" s="409"/>
      <c r="L77" s="174">
        <f>'5. Identificación de Riesgos'!I77</f>
        <v>0</v>
      </c>
      <c r="M77" s="171"/>
      <c r="N77" s="145"/>
      <c r="O77" s="145"/>
      <c r="P77" s="145"/>
      <c r="Q77" s="145"/>
      <c r="R77" s="172">
        <f t="shared" si="6"/>
        <v>0</v>
      </c>
      <c r="S77" s="409"/>
      <c r="T77" s="410"/>
      <c r="U77" s="377"/>
      <c r="V77" s="377"/>
    </row>
    <row r="78" spans="1:22" ht="12" customHeight="1">
      <c r="A78" s="390"/>
      <c r="B78" s="377"/>
      <c r="C78" s="170">
        <f>'5. Identificación de Riesgos'!D78</f>
        <v>0</v>
      </c>
      <c r="D78" s="150"/>
      <c r="E78" s="147"/>
      <c r="F78" s="145"/>
      <c r="G78" s="145"/>
      <c r="H78" s="145"/>
      <c r="I78" s="145"/>
      <c r="J78" s="172">
        <f t="shared" si="5"/>
        <v>0</v>
      </c>
      <c r="K78" s="409"/>
      <c r="L78" s="174">
        <f>'5. Identificación de Riesgos'!I78</f>
        <v>0</v>
      </c>
      <c r="M78" s="171"/>
      <c r="N78" s="145"/>
      <c r="O78" s="145"/>
      <c r="P78" s="145"/>
      <c r="Q78" s="145"/>
      <c r="R78" s="172">
        <f t="shared" si="6"/>
        <v>0</v>
      </c>
      <c r="S78" s="409"/>
      <c r="T78" s="410"/>
      <c r="U78" s="377"/>
      <c r="V78" s="377"/>
    </row>
    <row r="79" spans="1:22" ht="12" customHeight="1">
      <c r="A79" s="390"/>
      <c r="B79" s="377"/>
      <c r="C79" s="170">
        <f>'5. Identificación de Riesgos'!D79</f>
        <v>0</v>
      </c>
      <c r="D79" s="150"/>
      <c r="E79" s="147"/>
      <c r="F79" s="145"/>
      <c r="G79" s="145"/>
      <c r="H79" s="145"/>
      <c r="I79" s="145"/>
      <c r="J79" s="172">
        <f t="shared" si="5"/>
        <v>0</v>
      </c>
      <c r="K79" s="409"/>
      <c r="L79" s="174">
        <f>'5. Identificación de Riesgos'!I79</f>
        <v>0</v>
      </c>
      <c r="M79" s="171"/>
      <c r="N79" s="145"/>
      <c r="O79" s="145"/>
      <c r="P79" s="145"/>
      <c r="Q79" s="145"/>
      <c r="R79" s="172">
        <f t="shared" si="6"/>
        <v>0</v>
      </c>
      <c r="S79" s="409"/>
      <c r="T79" s="410"/>
      <c r="U79" s="377"/>
      <c r="V79" s="377"/>
    </row>
    <row r="80" spans="1:22" ht="24" customHeight="1">
      <c r="A80" s="390">
        <v>7</v>
      </c>
      <c r="B80" s="377" t="str">
        <f>'5. Identificación de Riesgos'!B80:B89</f>
        <v>Ofrecer, prometer, entregar, aceptar o solicitar una ventaja indebida para conseguir el favorecimiento competitivo  en  la adición  de  contratos de Estudios y Diseños o construcción de sedes y despachos judiciales.</v>
      </c>
      <c r="C80" s="170" t="str">
        <f>'5. Identificación de Riesgos'!D80</f>
        <v>Falta de ética de los servidores públicos (Debilidades en principios y valores)</v>
      </c>
      <c r="D80" s="150"/>
      <c r="E80" s="147" t="s">
        <v>527</v>
      </c>
      <c r="F80" s="145" t="s">
        <v>366</v>
      </c>
      <c r="G80" s="145" t="s">
        <v>366</v>
      </c>
      <c r="H80" s="145" t="s">
        <v>366</v>
      </c>
      <c r="I80" s="145" t="s">
        <v>366</v>
      </c>
      <c r="J80" s="172">
        <f t="shared" ref="J80:J89" si="7">COUNTIF(F80:I80,"SI")/4</f>
        <v>1</v>
      </c>
      <c r="K80" s="409">
        <f>AVERAGE(J80:J82)</f>
        <v>1</v>
      </c>
      <c r="L80" s="153" t="str">
        <f>'5. Identificación de Riesgos'!I80</f>
        <v>Incumplimiento de las metas establecidas</v>
      </c>
      <c r="M80" s="171" t="s">
        <v>533</v>
      </c>
      <c r="N80" s="145" t="s">
        <v>366</v>
      </c>
      <c r="O80" s="145" t="s">
        <v>366</v>
      </c>
      <c r="P80" s="145" t="s">
        <v>366</v>
      </c>
      <c r="Q80" s="145" t="s">
        <v>366</v>
      </c>
      <c r="R80" s="172">
        <f t="shared" ref="R80:R89" si="8">SUM(COUNTIF(N80,"SI")*25%,COUNTIF(O80,"SI")*40%,COUNTIF(P80,"SI")*25%,COUNTIF(Q80,"SI")*10%)</f>
        <v>1</v>
      </c>
      <c r="S80" s="409">
        <f>AVERAGE(R80:R81)</f>
        <v>0.875</v>
      </c>
      <c r="T80" s="410" t="str">
        <f>CONCATENATE(INDEX('8- Politicas de admiistracion '!$B$6:$F$10,MATCH(ROUND(IF((RIGHT('5. Identificación de Riesgos'!H80,1)-'6. Valoración Controles'!K80)&lt;1,1,(RIGHT('5. Identificación de Riesgos'!H80,1)-'6. Valoración Controles'!K80)),0),'8- Politicas de admiistracion '!$F$6:$F$10,0),1)," - ",ROUND(IF((RIGHT('5. Identificación de Riesgos'!H80,1)-'6. Valoración Controles'!K80)&lt;1,1,(RIGHT('5. Identificación de Riesgos'!H80,1)-'6. Valoración Controles'!K80)),0))</f>
        <v>Muy Baja - 1</v>
      </c>
      <c r="U80" s="377" t="str">
        <f>CONCATENATE(INDEX('8- Politicas de admiistracion '!$B$17:$F$21,MATCH(ROUND(IF((RIGHT('5. Identificación de Riesgos'!M80,1)-'6. Valoración Controles'!S80)&lt;1,1,(RIGHT('5. Identificación de Riesgos'!M80,1)-'6. Valoración Controles'!S80)),0),'8- Politicas de admiistracion '!$F$17:$F$21,0),1)," - ",ROUND(IF((RIGHT('5. Identificación de Riesgos'!M80,1)-'6. Valoración Controles'!S80)&lt;1,1,(RIGHT('5. Identificación de Riesgos'!M80,1)-'6. Valoración Controles'!S80)),0))</f>
        <v>Menor - 2</v>
      </c>
      <c r="V80" s="377" t="str">
        <f>CONCATENATE(VLOOKUP((LEFT(T80,LEN(T80)-4)&amp;LEFT(U80,LEN(U80)-4)),'9- Matriz de Calor '!$D$17:$E$41,2,0)," - ",RIGHT(T80,1)*RIGHT(U80,1))</f>
        <v>Bajo - 2</v>
      </c>
    </row>
    <row r="81" spans="1:22" ht="25.5">
      <c r="A81" s="390"/>
      <c r="B81" s="377"/>
      <c r="C81" s="170" t="str">
        <f>'5. Identificación de Riesgos'!D81</f>
        <v>Falta de ética de terceros interesados  (Debilidades principios y valores)</v>
      </c>
      <c r="D81" s="150"/>
      <c r="E81" s="147" t="s">
        <v>528</v>
      </c>
      <c r="F81" s="145" t="s">
        <v>366</v>
      </c>
      <c r="G81" s="145" t="s">
        <v>366</v>
      </c>
      <c r="H81" s="145" t="s">
        <v>366</v>
      </c>
      <c r="I81" s="145" t="s">
        <v>366</v>
      </c>
      <c r="J81" s="172">
        <f t="shared" si="7"/>
        <v>1</v>
      </c>
      <c r="K81" s="409"/>
      <c r="L81" s="153" t="str">
        <f>'5. Identificación de Riesgos'!I81</f>
        <v>Afectación de reputacion,imagén,  credibilidad, satisfacción de usuarios y PI</v>
      </c>
      <c r="M81" s="171" t="s">
        <v>535</v>
      </c>
      <c r="N81" s="145" t="s">
        <v>365</v>
      </c>
      <c r="O81" s="145" t="s">
        <v>366</v>
      </c>
      <c r="P81" s="145" t="s">
        <v>366</v>
      </c>
      <c r="Q81" s="145" t="s">
        <v>366</v>
      </c>
      <c r="R81" s="172">
        <f t="shared" si="8"/>
        <v>0.75</v>
      </c>
      <c r="S81" s="409"/>
      <c r="T81" s="410"/>
      <c r="U81" s="377"/>
      <c r="V81" s="377"/>
    </row>
    <row r="82" spans="1:22" ht="33.75" customHeight="1">
      <c r="A82" s="390"/>
      <c r="B82" s="377"/>
      <c r="C82" s="170" t="str">
        <f>'5. Identificación de Riesgos'!D82</f>
        <v>Debilidades en los controles de los procedimientos de contratación en lo relacionado con la identificación de necesidades.</v>
      </c>
      <c r="D82" s="150"/>
      <c r="E82" s="147" t="s">
        <v>531</v>
      </c>
      <c r="F82" s="145" t="s">
        <v>366</v>
      </c>
      <c r="G82" s="145" t="s">
        <v>366</v>
      </c>
      <c r="H82" s="145" t="s">
        <v>366</v>
      </c>
      <c r="I82" s="145" t="s">
        <v>366</v>
      </c>
      <c r="J82" s="172">
        <f t="shared" si="7"/>
        <v>1</v>
      </c>
      <c r="K82" s="409"/>
      <c r="L82" s="153" t="str">
        <f>'5. Identificación de Riesgos'!I82</f>
        <v>Afectación Económica</v>
      </c>
      <c r="M82" s="171" t="s">
        <v>534</v>
      </c>
      <c r="N82" s="145" t="s">
        <v>366</v>
      </c>
      <c r="O82" s="145" t="s">
        <v>366</v>
      </c>
      <c r="P82" s="145" t="s">
        <v>366</v>
      </c>
      <c r="Q82" s="145" t="s">
        <v>366</v>
      </c>
      <c r="R82" s="172">
        <f t="shared" si="8"/>
        <v>1</v>
      </c>
      <c r="S82" s="409"/>
      <c r="T82" s="410"/>
      <c r="U82" s="377"/>
      <c r="V82" s="377"/>
    </row>
    <row r="83" spans="1:22">
      <c r="A83" s="390"/>
      <c r="B83" s="377"/>
      <c r="C83" s="170">
        <f>'5. Identificación de Riesgos'!D83</f>
        <v>0</v>
      </c>
      <c r="D83" s="150"/>
      <c r="F83" s="145"/>
      <c r="G83" s="145"/>
      <c r="H83" s="145"/>
      <c r="I83" s="145"/>
      <c r="J83" s="172">
        <f t="shared" si="7"/>
        <v>0</v>
      </c>
      <c r="K83" s="409"/>
      <c r="L83" s="153">
        <f>'5. Identificación de Riesgos'!I83</f>
        <v>0</v>
      </c>
      <c r="M83" s="171"/>
      <c r="N83" s="145"/>
      <c r="O83" s="145"/>
      <c r="P83" s="145"/>
      <c r="Q83" s="145"/>
      <c r="R83" s="172">
        <f t="shared" si="8"/>
        <v>0</v>
      </c>
      <c r="S83" s="409"/>
      <c r="T83" s="410"/>
      <c r="U83" s="377"/>
      <c r="V83" s="377"/>
    </row>
    <row r="84" spans="1:22" ht="13.5" customHeight="1">
      <c r="A84" s="390"/>
      <c r="B84" s="377"/>
      <c r="C84" s="170">
        <f>'5. Identificación de Riesgos'!D84</f>
        <v>0</v>
      </c>
      <c r="D84" s="150"/>
      <c r="E84" s="150"/>
      <c r="F84" s="145"/>
      <c r="G84" s="145"/>
      <c r="H84" s="145"/>
      <c r="I84" s="145"/>
      <c r="J84" s="172">
        <f t="shared" si="7"/>
        <v>0</v>
      </c>
      <c r="K84" s="409"/>
      <c r="L84" s="153">
        <f>'5. Identificación de Riesgos'!I84</f>
        <v>0</v>
      </c>
      <c r="M84" s="171"/>
      <c r="N84" s="145"/>
      <c r="O84" s="145"/>
      <c r="P84" s="145"/>
      <c r="Q84" s="145"/>
      <c r="R84" s="172">
        <f t="shared" si="8"/>
        <v>0</v>
      </c>
      <c r="S84" s="409"/>
      <c r="T84" s="410"/>
      <c r="U84" s="377"/>
      <c r="V84" s="377"/>
    </row>
    <row r="85" spans="1:22" ht="13.5" customHeight="1">
      <c r="A85" s="390"/>
      <c r="B85" s="377"/>
      <c r="C85" s="170">
        <f>'5. Identificación de Riesgos'!D85</f>
        <v>0</v>
      </c>
      <c r="D85" s="150"/>
      <c r="E85" s="147"/>
      <c r="F85" s="145"/>
      <c r="G85" s="145"/>
      <c r="H85" s="145"/>
      <c r="I85" s="145"/>
      <c r="J85" s="172">
        <f t="shared" si="7"/>
        <v>0</v>
      </c>
      <c r="K85" s="409"/>
      <c r="L85" s="153">
        <f>'5. Identificación de Riesgos'!I85</f>
        <v>0</v>
      </c>
      <c r="M85" s="171"/>
      <c r="N85" s="145"/>
      <c r="O85" s="145"/>
      <c r="P85" s="145"/>
      <c r="Q85" s="145"/>
      <c r="R85" s="172">
        <f t="shared" si="8"/>
        <v>0</v>
      </c>
      <c r="S85" s="409"/>
      <c r="T85" s="410"/>
      <c r="U85" s="377"/>
      <c r="V85" s="377"/>
    </row>
    <row r="86" spans="1:22" ht="13.5" customHeight="1">
      <c r="A86" s="390"/>
      <c r="B86" s="377"/>
      <c r="C86" s="170">
        <f>'5. Identificación de Riesgos'!D86</f>
        <v>0</v>
      </c>
      <c r="D86" s="150"/>
      <c r="E86" s="147"/>
      <c r="F86" s="145"/>
      <c r="G86" s="145"/>
      <c r="H86" s="145"/>
      <c r="I86" s="145"/>
      <c r="J86" s="172">
        <f t="shared" si="7"/>
        <v>0</v>
      </c>
      <c r="K86" s="409"/>
      <c r="L86" s="153">
        <f>'5. Identificación de Riesgos'!I86</f>
        <v>0</v>
      </c>
      <c r="M86" s="171"/>
      <c r="N86" s="145"/>
      <c r="O86" s="145"/>
      <c r="P86" s="145"/>
      <c r="Q86" s="145"/>
      <c r="R86" s="172">
        <f t="shared" si="8"/>
        <v>0</v>
      </c>
      <c r="S86" s="409"/>
      <c r="T86" s="410"/>
      <c r="U86" s="377"/>
      <c r="V86" s="377"/>
    </row>
    <row r="87" spans="1:22" ht="13.5" customHeight="1">
      <c r="A87" s="390"/>
      <c r="B87" s="377"/>
      <c r="C87" s="170">
        <f>'5. Identificación de Riesgos'!D87</f>
        <v>0</v>
      </c>
      <c r="D87" s="150"/>
      <c r="E87" s="147"/>
      <c r="F87" s="145"/>
      <c r="G87" s="145"/>
      <c r="H87" s="145"/>
      <c r="I87" s="145"/>
      <c r="J87" s="172">
        <f t="shared" si="7"/>
        <v>0</v>
      </c>
      <c r="K87" s="409"/>
      <c r="L87" s="153">
        <f>'5. Identificación de Riesgos'!I87</f>
        <v>0</v>
      </c>
      <c r="M87" s="171"/>
      <c r="N87" s="145"/>
      <c r="O87" s="145"/>
      <c r="P87" s="145"/>
      <c r="Q87" s="145"/>
      <c r="R87" s="172">
        <f t="shared" si="8"/>
        <v>0</v>
      </c>
      <c r="S87" s="409"/>
      <c r="T87" s="410"/>
      <c r="U87" s="377"/>
      <c r="V87" s="377"/>
    </row>
    <row r="88" spans="1:22" ht="13.5" customHeight="1">
      <c r="A88" s="390"/>
      <c r="B88" s="377"/>
      <c r="C88" s="170">
        <f>'5. Identificación de Riesgos'!D88</f>
        <v>0</v>
      </c>
      <c r="D88" s="150"/>
      <c r="E88" s="147"/>
      <c r="F88" s="145"/>
      <c r="G88" s="145"/>
      <c r="H88" s="145"/>
      <c r="I88" s="145"/>
      <c r="J88" s="172">
        <f t="shared" si="7"/>
        <v>0</v>
      </c>
      <c r="K88" s="409"/>
      <c r="L88" s="153">
        <f>'5. Identificación de Riesgos'!I88</f>
        <v>0</v>
      </c>
      <c r="M88" s="171"/>
      <c r="N88" s="145"/>
      <c r="O88" s="145"/>
      <c r="P88" s="145"/>
      <c r="Q88" s="145"/>
      <c r="R88" s="172">
        <f t="shared" si="8"/>
        <v>0</v>
      </c>
      <c r="S88" s="409"/>
      <c r="T88" s="410"/>
      <c r="U88" s="377"/>
      <c r="V88" s="377"/>
    </row>
    <row r="89" spans="1:22" ht="13.5" customHeight="1">
      <c r="A89" s="390"/>
      <c r="B89" s="377"/>
      <c r="C89" s="170">
        <f>'5. Identificación de Riesgos'!D89</f>
        <v>0</v>
      </c>
      <c r="D89" s="150"/>
      <c r="E89" s="147"/>
      <c r="F89" s="145"/>
      <c r="G89" s="145"/>
      <c r="H89" s="145"/>
      <c r="I89" s="145"/>
      <c r="J89" s="172">
        <f t="shared" si="7"/>
        <v>0</v>
      </c>
      <c r="K89" s="409"/>
      <c r="L89" s="153">
        <f>'5. Identificación de Riesgos'!I89</f>
        <v>0</v>
      </c>
      <c r="M89" s="171"/>
      <c r="N89" s="145"/>
      <c r="O89" s="145"/>
      <c r="P89" s="145"/>
      <c r="Q89" s="145"/>
      <c r="R89" s="172">
        <f t="shared" si="8"/>
        <v>0</v>
      </c>
      <c r="S89" s="409"/>
      <c r="T89" s="410"/>
      <c r="U89" s="377"/>
      <c r="V89" s="377"/>
    </row>
    <row r="90" spans="1:22" ht="25.5">
      <c r="A90" s="390">
        <v>8</v>
      </c>
      <c r="B90" s="377" t="str">
        <f>'5. Identificación de Riesgos'!B90:B99</f>
        <v>Ofrecer, prometer, entregar, aceptar o solicitar una ventaja indebida para conseguir la recepción de Diseños u obras.</v>
      </c>
      <c r="C90" s="170" t="str">
        <f>'5. Identificación de Riesgos'!D90</f>
        <v>Falta de ética de los servidores públicos (Debilidades en principios y valores)</v>
      </c>
      <c r="D90" s="150"/>
      <c r="E90" s="147" t="s">
        <v>527</v>
      </c>
      <c r="F90" s="145" t="s">
        <v>366</v>
      </c>
      <c r="G90" s="145" t="s">
        <v>366</v>
      </c>
      <c r="H90" s="145" t="s">
        <v>366</v>
      </c>
      <c r="I90" s="145" t="s">
        <v>366</v>
      </c>
      <c r="J90" s="172">
        <f t="shared" si="3"/>
        <v>1</v>
      </c>
      <c r="K90" s="409">
        <f>AVERAGE(J90:J94)</f>
        <v>0.6</v>
      </c>
      <c r="L90" s="174" t="str">
        <f>'5. Identificación de Riesgos'!I90</f>
        <v>Incumplimiento de las metas establecidas</v>
      </c>
      <c r="M90" s="171" t="s">
        <v>533</v>
      </c>
      <c r="N90" s="145" t="s">
        <v>366</v>
      </c>
      <c r="O90" s="145" t="s">
        <v>366</v>
      </c>
      <c r="P90" s="145" t="s">
        <v>366</v>
      </c>
      <c r="Q90" s="145" t="s">
        <v>366</v>
      </c>
      <c r="R90" s="172">
        <f t="shared" si="4"/>
        <v>1</v>
      </c>
      <c r="S90" s="409">
        <f>AVERAGE(R90:R91)</f>
        <v>1</v>
      </c>
      <c r="T90" s="410" t="str">
        <f>CONCATENATE(INDEX('8- Politicas de admiistracion '!$B$6:$F$10,MATCH(ROUND(IF((RIGHT('5. Identificación de Riesgos'!H90,1)-'6. Valoración Controles'!K90)&lt;1,1,(RIGHT('5. Identificación de Riesgos'!H90,1)-'6. Valoración Controles'!K90)),0),'8- Politicas de admiistracion '!$F$6:$F$10,0),1)," - ",ROUND(IF((RIGHT('5. Identificación de Riesgos'!H90,1)-'6. Valoración Controles'!K90)&lt;1,1,(RIGHT('5. Identificación de Riesgos'!H90,1)-'6. Valoración Controles'!K90)),0))</f>
        <v>Muy Baja - 1</v>
      </c>
      <c r="U90" s="377" t="str">
        <f>CONCATENATE(INDEX('8- Politicas de admiistracion '!$B$17:$F$21,MATCH(ROUND(IF((RIGHT('5. Identificación de Riesgos'!M90,1)-'6. Valoración Controles'!S90)&lt;1,1,(RIGHT('5. Identificación de Riesgos'!M90,1)-'6. Valoración Controles'!S90)),0),'8- Politicas de admiistracion '!$F$17:$F$21,0),1)," - ",ROUND(IF((RIGHT('5. Identificación de Riesgos'!M90,1)-'6. Valoración Controles'!S90)&lt;1,1,(RIGHT('5. Identificación de Riesgos'!M90,1)-'6. Valoración Controles'!S90)),0))</f>
        <v>Leve - 1</v>
      </c>
      <c r="V90" s="377" t="str">
        <f>CONCATENATE(VLOOKUP((LEFT(T90,LEN(T90)-4)&amp;LEFT(U90,LEN(U90)-4)),'9- Matriz de Calor '!$D$17:$E$41,2,0)," - ",RIGHT(T90,1)*RIGHT(U90,1))</f>
        <v>Bajo - 1</v>
      </c>
    </row>
    <row r="91" spans="1:22">
      <c r="A91" s="390"/>
      <c r="B91" s="377"/>
      <c r="C91" s="170" t="str">
        <f>'5. Identificación de Riesgos'!D91</f>
        <v>Falta de ética de terceros interesados  (Debilidades principios y valores)</v>
      </c>
      <c r="D91" s="150"/>
      <c r="E91" s="147" t="s">
        <v>528</v>
      </c>
      <c r="F91" s="145" t="s">
        <v>366</v>
      </c>
      <c r="G91" s="145" t="s">
        <v>366</v>
      </c>
      <c r="H91" s="145" t="s">
        <v>366</v>
      </c>
      <c r="I91" s="145" t="s">
        <v>366</v>
      </c>
      <c r="J91" s="172">
        <f t="shared" si="3"/>
        <v>1</v>
      </c>
      <c r="K91" s="409"/>
      <c r="L91" s="174" t="str">
        <f>'5. Identificación de Riesgos'!I91</f>
        <v>Afectación Económica</v>
      </c>
      <c r="M91" s="171" t="s">
        <v>534</v>
      </c>
      <c r="N91" s="145" t="s">
        <v>366</v>
      </c>
      <c r="O91" s="145" t="s">
        <v>366</v>
      </c>
      <c r="P91" s="145" t="s">
        <v>366</v>
      </c>
      <c r="Q91" s="145" t="s">
        <v>366</v>
      </c>
      <c r="R91" s="172">
        <f t="shared" si="4"/>
        <v>1</v>
      </c>
      <c r="S91" s="409"/>
      <c r="T91" s="410"/>
      <c r="U91" s="377"/>
      <c r="V91" s="377"/>
    </row>
    <row r="92" spans="1:22" ht="51">
      <c r="A92" s="390"/>
      <c r="B92" s="377"/>
      <c r="C92" s="170" t="str">
        <f>'5. Identificación de Riesgos'!D92</f>
        <v>Debilidades en los controles de los procedimientos y obligaciones</v>
      </c>
      <c r="D92" s="150"/>
      <c r="E92" s="147" t="s">
        <v>532</v>
      </c>
      <c r="F92" s="145" t="s">
        <v>366</v>
      </c>
      <c r="G92" s="145" t="s">
        <v>366</v>
      </c>
      <c r="H92" s="145" t="s">
        <v>366</v>
      </c>
      <c r="I92" s="145" t="s">
        <v>366</v>
      </c>
      <c r="J92" s="172">
        <f t="shared" si="3"/>
        <v>1</v>
      </c>
      <c r="K92" s="409"/>
      <c r="L92" s="174" t="str">
        <f>'5. Identificación de Riesgos'!I92</f>
        <v>Afectación de reputacion,imagén,  credibilidad, satisfacción de usuarios y PI</v>
      </c>
      <c r="M92" s="171" t="s">
        <v>535</v>
      </c>
      <c r="N92" s="145" t="s">
        <v>365</v>
      </c>
      <c r="O92" s="145" t="s">
        <v>366</v>
      </c>
      <c r="P92" s="145" t="s">
        <v>366</v>
      </c>
      <c r="Q92" s="145" t="s">
        <v>366</v>
      </c>
      <c r="R92" s="172">
        <f t="shared" si="4"/>
        <v>0.75</v>
      </c>
      <c r="S92" s="409"/>
      <c r="T92" s="410"/>
      <c r="U92" s="377"/>
      <c r="V92" s="377"/>
    </row>
    <row r="93" spans="1:22">
      <c r="A93" s="390"/>
      <c r="B93" s="377"/>
      <c r="C93" s="170">
        <f>'5. Identificación de Riesgos'!D93</f>
        <v>0</v>
      </c>
      <c r="D93" s="150"/>
      <c r="F93" s="145"/>
      <c r="G93" s="145"/>
      <c r="H93" s="145"/>
      <c r="I93" s="145"/>
      <c r="J93" s="172">
        <f t="shared" si="3"/>
        <v>0</v>
      </c>
      <c r="K93" s="409"/>
      <c r="L93" s="174">
        <f>'5. Identificación de Riesgos'!I93</f>
        <v>0</v>
      </c>
      <c r="M93" s="171"/>
      <c r="N93" s="145"/>
      <c r="O93" s="145"/>
      <c r="P93" s="145"/>
      <c r="Q93" s="145"/>
      <c r="R93" s="172">
        <f t="shared" si="4"/>
        <v>0</v>
      </c>
      <c r="S93" s="409"/>
      <c r="T93" s="410"/>
      <c r="U93" s="377"/>
      <c r="V93" s="377"/>
    </row>
    <row r="94" spans="1:22" ht="9.75" customHeight="1">
      <c r="A94" s="390"/>
      <c r="B94" s="377"/>
      <c r="C94" s="170">
        <f>'5. Identificación de Riesgos'!D94</f>
        <v>0</v>
      </c>
      <c r="D94" s="150"/>
      <c r="E94" s="147"/>
      <c r="F94" s="145"/>
      <c r="G94" s="145"/>
      <c r="H94" s="145"/>
      <c r="I94" s="145"/>
      <c r="J94" s="172">
        <f t="shared" si="3"/>
        <v>0</v>
      </c>
      <c r="K94" s="409"/>
      <c r="L94" s="174">
        <f>'5. Identificación de Riesgos'!I94</f>
        <v>0</v>
      </c>
      <c r="M94" s="171"/>
      <c r="N94" s="145"/>
      <c r="O94" s="145"/>
      <c r="P94" s="145"/>
      <c r="Q94" s="145"/>
      <c r="R94" s="172">
        <f t="shared" si="4"/>
        <v>0</v>
      </c>
      <c r="S94" s="409"/>
      <c r="T94" s="410"/>
      <c r="U94" s="377"/>
      <c r="V94" s="377"/>
    </row>
    <row r="95" spans="1:22" ht="9.75" customHeight="1">
      <c r="A95" s="390"/>
      <c r="B95" s="377"/>
      <c r="C95" s="170">
        <f>'5. Identificación de Riesgos'!D95</f>
        <v>0</v>
      </c>
      <c r="D95" s="150"/>
      <c r="E95" s="147"/>
      <c r="F95" s="145"/>
      <c r="G95" s="145"/>
      <c r="H95" s="145"/>
      <c r="I95" s="145"/>
      <c r="J95" s="172">
        <f t="shared" si="3"/>
        <v>0</v>
      </c>
      <c r="K95" s="409"/>
      <c r="L95" s="174">
        <f>'5. Identificación de Riesgos'!I95</f>
        <v>0</v>
      </c>
      <c r="M95" s="171"/>
      <c r="N95" s="145"/>
      <c r="O95" s="145"/>
      <c r="P95" s="145"/>
      <c r="Q95" s="145"/>
      <c r="R95" s="172">
        <f t="shared" si="4"/>
        <v>0</v>
      </c>
      <c r="S95" s="409"/>
      <c r="T95" s="410"/>
      <c r="U95" s="377"/>
      <c r="V95" s="377"/>
    </row>
    <row r="96" spans="1:22" ht="9.75" customHeight="1">
      <c r="A96" s="390"/>
      <c r="B96" s="377"/>
      <c r="C96" s="170">
        <f>'5. Identificación de Riesgos'!D96</f>
        <v>0</v>
      </c>
      <c r="D96" s="150"/>
      <c r="E96" s="147"/>
      <c r="F96" s="145"/>
      <c r="G96" s="145"/>
      <c r="H96" s="145"/>
      <c r="I96" s="145"/>
      <c r="J96" s="172">
        <f t="shared" si="3"/>
        <v>0</v>
      </c>
      <c r="K96" s="409"/>
      <c r="L96" s="174">
        <f>'5. Identificación de Riesgos'!I96</f>
        <v>0</v>
      </c>
      <c r="M96" s="171"/>
      <c r="N96" s="145"/>
      <c r="O96" s="145"/>
      <c r="P96" s="145"/>
      <c r="Q96" s="145"/>
      <c r="R96" s="172">
        <f t="shared" si="4"/>
        <v>0</v>
      </c>
      <c r="S96" s="409"/>
      <c r="T96" s="410"/>
      <c r="U96" s="377"/>
      <c r="V96" s="377"/>
    </row>
    <row r="97" spans="1:22" ht="9.75" customHeight="1">
      <c r="A97" s="390"/>
      <c r="B97" s="377"/>
      <c r="C97" s="170">
        <f>'5. Identificación de Riesgos'!D97</f>
        <v>0</v>
      </c>
      <c r="D97" s="150"/>
      <c r="E97" s="147"/>
      <c r="F97" s="145"/>
      <c r="G97" s="145"/>
      <c r="H97" s="145"/>
      <c r="I97" s="145"/>
      <c r="J97" s="172">
        <f t="shared" si="3"/>
        <v>0</v>
      </c>
      <c r="K97" s="409"/>
      <c r="L97" s="174">
        <f>'5. Identificación de Riesgos'!I97</f>
        <v>0</v>
      </c>
      <c r="M97" s="171"/>
      <c r="N97" s="145"/>
      <c r="O97" s="145"/>
      <c r="P97" s="145"/>
      <c r="Q97" s="145"/>
      <c r="R97" s="172">
        <f t="shared" si="4"/>
        <v>0</v>
      </c>
      <c r="S97" s="409"/>
      <c r="T97" s="410"/>
      <c r="U97" s="377"/>
      <c r="V97" s="377"/>
    </row>
    <row r="98" spans="1:22" ht="9.75" customHeight="1">
      <c r="A98" s="390"/>
      <c r="B98" s="377"/>
      <c r="C98" s="170">
        <f>'5. Identificación de Riesgos'!D98</f>
        <v>0</v>
      </c>
      <c r="D98" s="150"/>
      <c r="E98" s="147"/>
      <c r="F98" s="145"/>
      <c r="G98" s="145"/>
      <c r="H98" s="145"/>
      <c r="I98" s="145"/>
      <c r="J98" s="172">
        <f t="shared" si="3"/>
        <v>0</v>
      </c>
      <c r="K98" s="409"/>
      <c r="L98" s="174">
        <f>'5. Identificación de Riesgos'!I98</f>
        <v>0</v>
      </c>
      <c r="M98" s="171"/>
      <c r="N98" s="145"/>
      <c r="O98" s="145"/>
      <c r="P98" s="145"/>
      <c r="Q98" s="145"/>
      <c r="R98" s="172">
        <f t="shared" si="4"/>
        <v>0</v>
      </c>
      <c r="S98" s="409"/>
      <c r="T98" s="410"/>
      <c r="U98" s="377"/>
      <c r="V98" s="377"/>
    </row>
    <row r="99" spans="1:22" ht="9.75" customHeight="1">
      <c r="A99" s="390"/>
      <c r="B99" s="377"/>
      <c r="C99" s="170">
        <f>'5. Identificación de Riesgos'!D99</f>
        <v>0</v>
      </c>
      <c r="D99" s="150"/>
      <c r="E99" s="147"/>
      <c r="F99" s="145"/>
      <c r="G99" s="145"/>
      <c r="H99" s="145"/>
      <c r="I99" s="145"/>
      <c r="J99" s="172">
        <f t="shared" si="3"/>
        <v>0</v>
      </c>
      <c r="K99" s="409"/>
      <c r="L99" s="174">
        <f>'5. Identificación de Riesgos'!I99</f>
        <v>0</v>
      </c>
      <c r="M99" s="171"/>
      <c r="N99" s="145"/>
      <c r="O99" s="145"/>
      <c r="P99" s="145"/>
      <c r="Q99" s="145"/>
      <c r="R99" s="172">
        <f t="shared" si="4"/>
        <v>0</v>
      </c>
      <c r="S99" s="409"/>
      <c r="T99" s="410"/>
      <c r="U99" s="377"/>
      <c r="V99" s="377"/>
    </row>
    <row r="100" spans="1:22">
      <c r="T100" s="167"/>
      <c r="U100" s="168"/>
      <c r="V100" s="169"/>
    </row>
  </sheetData>
  <mergeCells count="80">
    <mergeCell ref="B40:B49"/>
    <mergeCell ref="K40:K49"/>
    <mergeCell ref="S40:S49"/>
    <mergeCell ref="T40:T49"/>
    <mergeCell ref="U40:U49"/>
    <mergeCell ref="V80:V89"/>
    <mergeCell ref="A90:A99"/>
    <mergeCell ref="B90:B99"/>
    <mergeCell ref="K90:K99"/>
    <mergeCell ref="S90:S99"/>
    <mergeCell ref="T90:T99"/>
    <mergeCell ref="U90:U99"/>
    <mergeCell ref="V90:V99"/>
    <mergeCell ref="A80:A89"/>
    <mergeCell ref="B80:B89"/>
    <mergeCell ref="K80:K89"/>
    <mergeCell ref="S80:S89"/>
    <mergeCell ref="T80:T89"/>
    <mergeCell ref="U80:U89"/>
    <mergeCell ref="V60:V69"/>
    <mergeCell ref="A70:A79"/>
    <mergeCell ref="B70:B79"/>
    <mergeCell ref="K70:K79"/>
    <mergeCell ref="S70:S79"/>
    <mergeCell ref="T70:T79"/>
    <mergeCell ref="U70:U79"/>
    <mergeCell ref="V70:V79"/>
    <mergeCell ref="A60:A69"/>
    <mergeCell ref="B60:B69"/>
    <mergeCell ref="K60:K69"/>
    <mergeCell ref="S60:S69"/>
    <mergeCell ref="T60:T69"/>
    <mergeCell ref="U60:U69"/>
    <mergeCell ref="V30:V39"/>
    <mergeCell ref="A50:A59"/>
    <mergeCell ref="B50:B59"/>
    <mergeCell ref="K50:K59"/>
    <mergeCell ref="S50:S59"/>
    <mergeCell ref="T50:T59"/>
    <mergeCell ref="U50:U59"/>
    <mergeCell ref="V50:V59"/>
    <mergeCell ref="A30:A39"/>
    <mergeCell ref="B30:B39"/>
    <mergeCell ref="K30:K39"/>
    <mergeCell ref="S30:S39"/>
    <mergeCell ref="T30:T39"/>
    <mergeCell ref="U30:U39"/>
    <mergeCell ref="A40:A49"/>
    <mergeCell ref="V40:V49"/>
    <mergeCell ref="A8:A9"/>
    <mergeCell ref="B8:B9"/>
    <mergeCell ref="C8:C9"/>
    <mergeCell ref="D8:D9"/>
    <mergeCell ref="E8:E9"/>
    <mergeCell ref="F8:K8"/>
    <mergeCell ref="L8:S8"/>
    <mergeCell ref="V10:V19"/>
    <mergeCell ref="A20:A29"/>
    <mergeCell ref="B20:B29"/>
    <mergeCell ref="K20:K29"/>
    <mergeCell ref="S20:S29"/>
    <mergeCell ref="T20:T29"/>
    <mergeCell ref="U20:U29"/>
    <mergeCell ref="V20:V29"/>
    <mergeCell ref="A10:A19"/>
    <mergeCell ref="B10:B19"/>
    <mergeCell ref="K10:K19"/>
    <mergeCell ref="S10:S19"/>
    <mergeCell ref="T10:T19"/>
    <mergeCell ref="U10:U19"/>
    <mergeCell ref="C1:V3"/>
    <mergeCell ref="A4:B4"/>
    <mergeCell ref="A5:B5"/>
    <mergeCell ref="C4:M4"/>
    <mergeCell ref="C5:M5"/>
    <mergeCell ref="D7:R7"/>
    <mergeCell ref="A6:B6"/>
    <mergeCell ref="A7:C7"/>
    <mergeCell ref="T7:V7"/>
    <mergeCell ref="C6:M6"/>
  </mergeCells>
  <conditionalFormatting sqref="T10">
    <cfRule type="containsText" dxfId="592" priority="42" operator="containsText" text="Muy Baja">
      <formula>NOT(ISERROR(SEARCH("Muy Baja",T10)))</formula>
    </cfRule>
    <cfRule type="containsText" dxfId="591" priority="43" operator="containsText" text="Muy Baja'Tabla probabilidad'!">
      <formula>NOT(ISERROR(SEARCH("Muy Baja'Tabla probabilidad'!",T10)))</formula>
    </cfRule>
    <cfRule type="containsText" dxfId="590" priority="44" operator="containsText" text="Muy bajo">
      <formula>NOT(ISERROR(SEARCH("Muy bajo",T10)))</formula>
    </cfRule>
    <cfRule type="containsText" dxfId="589" priority="45" operator="containsText" text="Alta">
      <formula>NOT(ISERROR(SEARCH("Alta",T10)))</formula>
    </cfRule>
    <cfRule type="containsText" dxfId="588" priority="46" operator="containsText" text="Media">
      <formula>NOT(ISERROR(SEARCH("Media",T10)))</formula>
    </cfRule>
    <cfRule type="containsText" dxfId="587" priority="47" operator="containsText" text="Baja">
      <formula>NOT(ISERROR(SEARCH("Baja",T10)))</formula>
    </cfRule>
    <cfRule type="containsText" dxfId="586" priority="48" operator="containsText" text="Muy baja">
      <formula>NOT(ISERROR(SEARCH("Muy baja",T10)))</formula>
    </cfRule>
    <cfRule type="cellIs" dxfId="585" priority="52" operator="between">
      <formula>0</formula>
      <formula>2</formula>
    </cfRule>
    <cfRule type="cellIs" dxfId="584" priority="51" operator="between">
      <formula>1</formula>
      <formula>2</formula>
    </cfRule>
    <cfRule type="containsText" dxfId="583" priority="33" operator="containsText" text="Muy Baja">
      <formula>NOT(ISERROR(SEARCH("Muy Baja",T10)))</formula>
    </cfRule>
    <cfRule type="containsText" dxfId="582" priority="34" operator="containsText" text="Alta">
      <formula>NOT(ISERROR(SEARCH("Alta",T10)))</formula>
    </cfRule>
    <cfRule type="containsText" dxfId="581" priority="35" operator="containsText" text="Media">
      <formula>NOT(ISERROR(SEARCH("Media",T10)))</formula>
    </cfRule>
    <cfRule type="containsText" dxfId="580" priority="36" operator="containsText" text="Media">
      <formula>NOT(ISERROR(SEARCH("Media",T10)))</formula>
    </cfRule>
    <cfRule type="containsText" dxfId="579" priority="37" operator="containsText" text="Media">
      <formula>NOT(ISERROR(SEARCH("Media",T10)))</formula>
    </cfRule>
    <cfRule type="containsText" dxfId="578" priority="38" operator="containsText" text="Muy Baja">
      <formula>NOT(ISERROR(SEARCH("Muy Baja",T10)))</formula>
    </cfRule>
    <cfRule type="containsText" dxfId="577" priority="39" operator="containsText" text="Baja">
      <formula>NOT(ISERROR(SEARCH("Baja",T10)))</formula>
    </cfRule>
    <cfRule type="containsText" dxfId="576" priority="40" operator="containsText" text="Muy Baja">
      <formula>NOT(ISERROR(SEARCH("Muy Baja",T10)))</formula>
    </cfRule>
    <cfRule type="containsText" dxfId="575" priority="41" operator="containsText" text="Muy Baja">
      <formula>NOT(ISERROR(SEARCH("Muy Baja",T10)))</formula>
    </cfRule>
  </conditionalFormatting>
  <conditionalFormatting sqref="T20 T30 T50 T60 T70 T80 T90">
    <cfRule type="containsText" dxfId="574" priority="82" operator="containsText" text="Muy baja">
      <formula>NOT(ISERROR(SEARCH("Muy baja",T20)))</formula>
    </cfRule>
    <cfRule type="cellIs" dxfId="573" priority="86" operator="between">
      <formula>0</formula>
      <formula>2</formula>
    </cfRule>
    <cfRule type="cellIs" dxfId="572" priority="85" operator="between">
      <formula>1</formula>
      <formula>2</formula>
    </cfRule>
    <cfRule type="containsText" dxfId="571" priority="67" operator="containsText" text="Baja">
      <formula>NOT(ISERROR(SEARCH("Baja",T20)))</formula>
    </cfRule>
    <cfRule type="containsText" dxfId="570" priority="67" operator="containsText" text="Muy Baja">
      <formula>NOT(ISERROR(SEARCH("Muy Baja",T20)))</formula>
    </cfRule>
    <cfRule type="containsText" dxfId="569" priority="67" operator="containsText" text="Muy Alta">
      <formula>NOT(ISERROR(SEARCH("Muy Alta",T20)))</formula>
    </cfRule>
    <cfRule type="containsText" dxfId="568" priority="68" operator="containsText" text="Alta">
      <formula>NOT(ISERROR(SEARCH("Alta",T20)))</formula>
    </cfRule>
    <cfRule type="containsText" dxfId="567" priority="69" operator="containsText" text="Media">
      <formula>NOT(ISERROR(SEARCH("Media",T20)))</formula>
    </cfRule>
    <cfRule type="containsText" dxfId="566" priority="70" operator="containsText" text="Media">
      <formula>NOT(ISERROR(SEARCH("Media",T20)))</formula>
    </cfRule>
    <cfRule type="containsText" dxfId="565" priority="71" operator="containsText" text="Media">
      <formula>NOT(ISERROR(SEARCH("Media",T20)))</formula>
    </cfRule>
    <cfRule type="containsText" dxfId="564" priority="72" operator="containsText" text="Muy Baja">
      <formula>NOT(ISERROR(SEARCH("Muy Baja",T20)))</formula>
    </cfRule>
    <cfRule type="containsText" dxfId="563" priority="73" operator="containsText" text="Baja">
      <formula>NOT(ISERROR(SEARCH("Baja",T20)))</formula>
    </cfRule>
    <cfRule type="containsText" dxfId="562" priority="74" operator="containsText" text="Muy Baja">
      <formula>NOT(ISERROR(SEARCH("Muy Baja",T20)))</formula>
    </cfRule>
    <cfRule type="containsText" dxfId="561" priority="75" operator="containsText" text="Muy Baja">
      <formula>NOT(ISERROR(SEARCH("Muy Baja",T20)))</formula>
    </cfRule>
    <cfRule type="containsText" dxfId="560" priority="76" operator="containsText" text="Muy Baja">
      <formula>NOT(ISERROR(SEARCH("Muy Baja",T20)))</formula>
    </cfRule>
    <cfRule type="containsText" dxfId="559" priority="77" operator="containsText" text="Muy Baja'Tabla probabilidad'!">
      <formula>NOT(ISERROR(SEARCH("Muy Baja'Tabla probabilidad'!",T20)))</formula>
    </cfRule>
    <cfRule type="containsText" dxfId="558" priority="78" operator="containsText" text="Muy bajo">
      <formula>NOT(ISERROR(SEARCH("Muy bajo",T20)))</formula>
    </cfRule>
    <cfRule type="containsText" dxfId="557" priority="79" operator="containsText" text="Alta">
      <formula>NOT(ISERROR(SEARCH("Alta",T20)))</formula>
    </cfRule>
    <cfRule type="containsText" dxfId="556" priority="80" operator="containsText" text="Media">
      <formula>NOT(ISERROR(SEARCH("Media",T20)))</formula>
    </cfRule>
    <cfRule type="containsText" dxfId="555" priority="81" operator="containsText" text="Baja">
      <formula>NOT(ISERROR(SEARCH("Baja",T20)))</formula>
    </cfRule>
  </conditionalFormatting>
  <conditionalFormatting sqref="T40">
    <cfRule type="containsText" dxfId="554" priority="12" operator="containsText" text="Alta">
      <formula>NOT(ISERROR(SEARCH("Alta",T40)))</formula>
    </cfRule>
    <cfRule type="containsText" dxfId="553" priority="22" operator="containsText" text="Muy bajo">
      <formula>NOT(ISERROR(SEARCH("Muy bajo",T40)))</formula>
    </cfRule>
    <cfRule type="containsText" dxfId="552" priority="23" operator="containsText" text="Alta">
      <formula>NOT(ISERROR(SEARCH("Alta",T40)))</formula>
    </cfRule>
    <cfRule type="containsText" dxfId="551" priority="24" operator="containsText" text="Media">
      <formula>NOT(ISERROR(SEARCH("Media",T40)))</formula>
    </cfRule>
    <cfRule type="containsText" dxfId="550" priority="25" operator="containsText" text="Baja">
      <formula>NOT(ISERROR(SEARCH("Baja",T40)))</formula>
    </cfRule>
    <cfRule type="containsText" dxfId="549" priority="26" operator="containsText" text="Muy baja">
      <formula>NOT(ISERROR(SEARCH("Muy baja",T40)))</formula>
    </cfRule>
    <cfRule type="containsText" dxfId="548" priority="14" operator="containsText" text="Media">
      <formula>NOT(ISERROR(SEARCH("Media",T40)))</formula>
    </cfRule>
    <cfRule type="cellIs" dxfId="547" priority="30" operator="between">
      <formula>0</formula>
      <formula>2</formula>
    </cfRule>
    <cfRule type="cellIs" dxfId="546" priority="29" operator="between">
      <formula>1</formula>
      <formula>2</formula>
    </cfRule>
    <cfRule type="containsText" dxfId="545" priority="11" operator="containsText" text="Muy Baja">
      <formula>NOT(ISERROR(SEARCH("Muy Baja",T40)))</formula>
    </cfRule>
    <cfRule type="containsText" dxfId="544" priority="13" operator="containsText" text="Media">
      <formula>NOT(ISERROR(SEARCH("Media",T40)))</formula>
    </cfRule>
    <cfRule type="containsText" dxfId="543" priority="15" operator="containsText" text="Media">
      <formula>NOT(ISERROR(SEARCH("Media",T40)))</formula>
    </cfRule>
    <cfRule type="containsText" dxfId="542" priority="16" operator="containsText" text="Muy Baja">
      <formula>NOT(ISERROR(SEARCH("Muy Baja",T40)))</formula>
    </cfRule>
    <cfRule type="containsText" dxfId="541" priority="17" operator="containsText" text="Baja">
      <formula>NOT(ISERROR(SEARCH("Baja",T40)))</formula>
    </cfRule>
    <cfRule type="containsText" dxfId="540" priority="18" operator="containsText" text="Muy Baja">
      <formula>NOT(ISERROR(SEARCH("Muy Baja",T40)))</formula>
    </cfRule>
    <cfRule type="containsText" dxfId="539" priority="19" operator="containsText" text="Muy Baja">
      <formula>NOT(ISERROR(SEARCH("Muy Baja",T40)))</formula>
    </cfRule>
    <cfRule type="containsText" dxfId="538" priority="20" operator="containsText" text="Muy Baja">
      <formula>NOT(ISERROR(SEARCH("Muy Baja",T40)))</formula>
    </cfRule>
    <cfRule type="containsText" dxfId="537" priority="21" operator="containsText" text="Muy Baja'Tabla probabilidad'!">
      <formula>NOT(ISERROR(SEARCH("Muy Baja'Tabla probabilidad'!",T40)))</formula>
    </cfRule>
  </conditionalFormatting>
  <conditionalFormatting sqref="U10">
    <cfRule type="containsText" dxfId="536" priority="448" operator="containsText" text="Leve">
      <formula>NOT(ISERROR(SEARCH("Leve",U10)))</formula>
    </cfRule>
    <cfRule type="containsText" dxfId="535" priority="443" operator="containsText" text="Catastrófico">
      <formula>NOT(ISERROR(SEARCH("Catastrófico",U10)))</formula>
    </cfRule>
    <cfRule type="containsText" dxfId="534" priority="444" operator="containsText" text="Mayor">
      <formula>NOT(ISERROR(SEARCH("Mayor",U10)))</formula>
    </cfRule>
    <cfRule type="containsText" dxfId="533" priority="445" operator="containsText" text="Alta">
      <formula>NOT(ISERROR(SEARCH("Alta",U10)))</formula>
    </cfRule>
    <cfRule type="containsText" dxfId="532" priority="446" operator="containsText" text="Moderado">
      <formula>NOT(ISERROR(SEARCH("Moderado",U10)))</formula>
    </cfRule>
    <cfRule type="containsText" dxfId="531" priority="447" operator="containsText" text="Menor">
      <formula>NOT(ISERROR(SEARCH("Menor",U10)))</formula>
    </cfRule>
  </conditionalFormatting>
  <conditionalFormatting sqref="U20 U30 U50 U60 U70 U80 U90">
    <cfRule type="containsText" dxfId="530" priority="64" operator="containsText" text="Leve">
      <formula>NOT(ISERROR(SEARCH("Leve",U20)))</formula>
    </cfRule>
    <cfRule type="containsText" dxfId="529" priority="60" operator="containsText" text="Mayor">
      <formula>NOT(ISERROR(SEARCH("Mayor",U20)))</formula>
    </cfRule>
    <cfRule type="containsText" dxfId="528" priority="61" operator="containsText" text="Alta">
      <formula>NOT(ISERROR(SEARCH("Alta",U20)))</formula>
    </cfRule>
    <cfRule type="containsText" dxfId="527" priority="62" operator="containsText" text="Moderado">
      <formula>NOT(ISERROR(SEARCH("Moderado",U20)))</formula>
    </cfRule>
    <cfRule type="containsText" dxfId="526" priority="63" operator="containsText" text="Menor">
      <formula>NOT(ISERROR(SEARCH("Menor",U20)))</formula>
    </cfRule>
    <cfRule type="containsText" dxfId="525" priority="59" operator="containsText" text="Catastrófico">
      <formula>NOT(ISERROR(SEARCH("Catastrófico",U20)))</formula>
    </cfRule>
  </conditionalFormatting>
  <conditionalFormatting sqref="U40">
    <cfRule type="containsText" dxfId="524" priority="5" operator="containsText" text="Catastrófico">
      <formula>NOT(ISERROR(SEARCH("Catastrófico",U40)))</formula>
    </cfRule>
    <cfRule type="containsText" dxfId="523" priority="6" operator="containsText" text="Mayor">
      <formula>NOT(ISERROR(SEARCH("Mayor",U40)))</formula>
    </cfRule>
    <cfRule type="containsText" dxfId="522" priority="8" operator="containsText" text="Moderado">
      <formula>NOT(ISERROR(SEARCH("Moderado",U40)))</formula>
    </cfRule>
    <cfRule type="containsText" dxfId="521" priority="9" operator="containsText" text="Menor">
      <formula>NOT(ISERROR(SEARCH("Menor",U40)))</formula>
    </cfRule>
    <cfRule type="containsText" dxfId="520" priority="10" operator="containsText" text="Leve">
      <formula>NOT(ISERROR(SEARCH("Leve",U40)))</formula>
    </cfRule>
    <cfRule type="containsText" dxfId="519" priority="7" operator="containsText" text="Alta">
      <formula>NOT(ISERROR(SEARCH("Alta",U40)))</formula>
    </cfRule>
  </conditionalFormatting>
  <conditionalFormatting sqref="V10">
    <cfRule type="containsText" dxfId="518" priority="439" operator="containsText" text="Extremo">
      <formula>NOT(ISERROR(SEARCH("Extremo",V10)))</formula>
    </cfRule>
    <cfRule type="containsText" dxfId="517" priority="440" operator="containsText" text="Alto">
      <formula>NOT(ISERROR(SEARCH("Alto",V10)))</formula>
    </cfRule>
    <cfRule type="containsText" dxfId="516" priority="441" operator="containsText" text="Bajo">
      <formula>NOT(ISERROR(SEARCH("Bajo",V10)))</formula>
    </cfRule>
    <cfRule type="containsText" dxfId="515" priority="442" operator="containsText" text="Moderado">
      <formula>NOT(ISERROR(SEARCH("Moderado",V10)))</formula>
    </cfRule>
  </conditionalFormatting>
  <conditionalFormatting sqref="V20 V30 V50 V60 V70 V80 V90">
    <cfRule type="containsText" dxfId="514" priority="55" operator="containsText" text="Extremo">
      <formula>NOT(ISERROR(SEARCH("Extremo",V20)))</formula>
    </cfRule>
    <cfRule type="containsText" dxfId="513" priority="56" operator="containsText" text="Alto">
      <formula>NOT(ISERROR(SEARCH("Alto",V20)))</formula>
    </cfRule>
    <cfRule type="containsText" dxfId="512" priority="57" operator="containsText" text="Bajo">
      <formula>NOT(ISERROR(SEARCH("Bajo",V20)))</formula>
    </cfRule>
    <cfRule type="containsText" dxfId="511" priority="58" operator="containsText" text="Moderado">
      <formula>NOT(ISERROR(SEARCH("Moderado",V20)))</formula>
    </cfRule>
  </conditionalFormatting>
  <conditionalFormatting sqref="V40">
    <cfRule type="containsText" dxfId="510" priority="2" operator="containsText" text="Alto">
      <formula>NOT(ISERROR(SEARCH("Alto",V40)))</formula>
    </cfRule>
    <cfRule type="containsText" dxfId="509" priority="3" operator="containsText" text="Bajo">
      <formula>NOT(ISERROR(SEARCH("Bajo",V40)))</formula>
    </cfRule>
    <cfRule type="containsText" dxfId="508" priority="4" operator="containsText" text="Moderado">
      <formula>NOT(ISERROR(SEARCH("Moderado",V40)))</formula>
    </cfRule>
    <cfRule type="containsText" dxfId="507" priority="1" operator="containsText" text="Extremo">
      <formula>NOT(ISERROR(SEARCH("Extremo",V40)))</formula>
    </cfRule>
  </conditionalFormatting>
  <dataValidations count="2">
    <dataValidation type="list" allowBlank="1" showInputMessage="1" showErrorMessage="1" sqref="F10:I99 N10:Q99">
      <formula1>"SI,NO"</formula1>
    </dataValidation>
    <dataValidation allowBlank="1" showInputMessage="1" showErrorMessage="1" prompt="Enunciar cuál es el control" sqref="E25:E28 E70 E33 E35:E38 E30:E31 E92 E95:E98 E80 E23 E50:E51 E55:E58 E53 E61 E65:E68 E90 E10:E21 E75:E78 E72 E82 E85:E88 M12:M14 M21:M22"/>
  </dataValidations>
  <printOptions horizontalCentered="1"/>
  <pageMargins left="0.70866141732283472" right="0.70866141732283472" top="0.74803149606299213" bottom="0.74803149606299213" header="0.31496062992125984" footer="0.31496062992125984"/>
  <pageSetup scale="3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0" operator="containsText" id="{3BC87AFC-CDDB-431F-B599-43E236D2FF1C}">
            <xm:f>NOT(ISERROR(SEARCH(#REF!,T10)))</xm:f>
            <xm:f>#REF!</xm:f>
            <x14:dxf>
              <font>
                <color rgb="FF9C0006"/>
              </font>
              <fill>
                <patternFill>
                  <bgColor rgb="FFFFC7CE"/>
                </patternFill>
              </fill>
            </x14:dxf>
          </x14:cfRule>
          <x14:cfRule type="containsText" priority="49" operator="containsText" id="{C1AEA79B-2AA1-451B-8B24-3DC3B7BB6BEF}">
            <xm:f>NOT(ISERROR(SEARCH(#REF!,T10)))</xm:f>
            <xm:f>#REF!</xm:f>
            <x14:dxf>
              <font>
                <color rgb="FF006100"/>
              </font>
              <fill>
                <patternFill>
                  <bgColor rgb="FFC6EFCE"/>
                </patternFill>
              </fill>
            </x14:dxf>
          </x14:cfRule>
          <xm:sqref>T10</xm:sqref>
        </x14:conditionalFormatting>
        <x14:conditionalFormatting xmlns:xm="http://schemas.microsoft.com/office/excel/2006/main">
          <x14:cfRule type="containsText" priority="83" operator="containsText" id="{12451B58-C247-41F1-AAA2-49C8391E2059}">
            <xm:f>NOT(ISERROR(SEARCH(#REF!,T20)))</xm:f>
            <xm:f>#REF!</xm:f>
            <x14:dxf>
              <font>
                <color rgb="FF006100"/>
              </font>
              <fill>
                <patternFill>
                  <bgColor rgb="FFC6EFCE"/>
                </patternFill>
              </fill>
            </x14:dxf>
          </x14:cfRule>
          <x14:cfRule type="containsText" priority="84" operator="containsText" id="{8BABB17B-17A5-4FF3-9F80-988D5C08F042}">
            <xm:f>NOT(ISERROR(SEARCH(#REF!,T20)))</xm:f>
            <xm:f>#REF!</xm:f>
            <x14:dxf>
              <font>
                <color rgb="FF9C0006"/>
              </font>
              <fill>
                <patternFill>
                  <bgColor rgb="FFFFC7CE"/>
                </patternFill>
              </fill>
            </x14:dxf>
          </x14:cfRule>
          <xm:sqref>T20 T30 T50 T60 T70 T80 T90</xm:sqref>
        </x14:conditionalFormatting>
        <x14:conditionalFormatting xmlns:xm="http://schemas.microsoft.com/office/excel/2006/main">
          <x14:cfRule type="containsText" priority="27" operator="containsText" id="{3F2BC302-C8BA-4859-BF23-81BBD5D5A399}">
            <xm:f>NOT(ISERROR(SEARCH(#REF!,T40)))</xm:f>
            <xm:f>#REF!</xm:f>
            <x14:dxf>
              <font>
                <color rgb="FF006100"/>
              </font>
              <fill>
                <patternFill>
                  <bgColor rgb="FFC6EFCE"/>
                </patternFill>
              </fill>
            </x14:dxf>
          </x14:cfRule>
          <x14:cfRule type="containsText" priority="28" operator="containsText" id="{5D35603E-7E66-4356-B2E1-3C2434F26711}">
            <xm:f>NOT(ISERROR(SEARCH(#REF!,T40)))</xm:f>
            <xm:f>#REF!</xm:f>
            <x14:dxf>
              <font>
                <color rgb="FF9C0006"/>
              </font>
              <fill>
                <patternFill>
                  <bgColor rgb="FFFFC7CE"/>
                </patternFill>
              </fill>
            </x14:dxf>
          </x14:cfRule>
          <xm:sqref>T40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100"/>
  <sheetViews>
    <sheetView showGridLines="0" topLeftCell="A58" zoomScale="80" zoomScaleNormal="80" workbookViewId="0">
      <selection activeCell="O14" sqref="O14"/>
    </sheetView>
  </sheetViews>
  <sheetFormatPr baseColWidth="10" defaultColWidth="11.42578125" defaultRowHeight="15"/>
  <cols>
    <col min="1" max="1" width="5.42578125" style="34" customWidth="1"/>
    <col min="2" max="2" width="38.5703125" style="34" customWidth="1"/>
    <col min="3" max="3" width="34.85546875" style="34" customWidth="1"/>
    <col min="4" max="4" width="43.28515625" style="34" hidden="1" customWidth="1"/>
    <col min="5" max="5" width="96.28515625" style="42" hidden="1" customWidth="1"/>
    <col min="6" max="6" width="14.42578125" style="34" customWidth="1"/>
    <col min="7" max="8" width="13.85546875" style="34" customWidth="1"/>
    <col min="9" max="9" width="2.7109375" style="34" customWidth="1"/>
    <col min="10" max="10" width="13.140625" style="34" customWidth="1"/>
    <col min="11" max="11" width="14.5703125" style="34" customWidth="1"/>
    <col min="12" max="12" width="16.42578125" style="80" hidden="1" customWidth="1"/>
    <col min="13" max="14" width="13.7109375" style="34" customWidth="1"/>
    <col min="15" max="15" width="17.140625" style="79" customWidth="1"/>
    <col min="16" max="16" width="16" style="79" customWidth="1"/>
    <col min="17" max="17" width="20.7109375" style="79" customWidth="1"/>
    <col min="18" max="18" width="4" style="79" customWidth="1"/>
    <col min="19" max="16384" width="11.42578125" style="79"/>
  </cols>
  <sheetData>
    <row r="1" spans="1:18" s="77" customFormat="1" ht="27.75" customHeight="1">
      <c r="A1" s="468"/>
      <c r="B1" s="468"/>
      <c r="C1" s="468"/>
      <c r="D1" s="175"/>
      <c r="E1" s="469" t="s">
        <v>367</v>
      </c>
      <c r="F1" s="469"/>
      <c r="G1" s="469"/>
      <c r="H1" s="469"/>
      <c r="I1" s="469"/>
      <c r="J1" s="469"/>
      <c r="K1" s="469"/>
      <c r="L1" s="469"/>
      <c r="M1" s="469"/>
      <c r="N1" s="469"/>
      <c r="O1" s="469"/>
      <c r="P1" s="469"/>
      <c r="Q1" s="469"/>
      <c r="R1" s="11"/>
    </row>
    <row r="2" spans="1:18" s="77" customFormat="1" ht="27" customHeight="1">
      <c r="A2" s="468"/>
      <c r="B2" s="468"/>
      <c r="C2" s="468"/>
      <c r="D2" s="175"/>
      <c r="E2" s="469"/>
      <c r="F2" s="469"/>
      <c r="G2" s="469"/>
      <c r="H2" s="469"/>
      <c r="I2" s="469"/>
      <c r="J2" s="469"/>
      <c r="K2" s="469"/>
      <c r="L2" s="469"/>
      <c r="M2" s="469"/>
      <c r="N2" s="469"/>
      <c r="O2" s="469"/>
      <c r="P2" s="469"/>
      <c r="Q2" s="469"/>
      <c r="R2" s="11"/>
    </row>
    <row r="3" spans="1:18" s="77" customFormat="1" ht="27" customHeight="1">
      <c r="A3" s="468"/>
      <c r="B3" s="468"/>
      <c r="C3" s="468"/>
      <c r="D3" s="175"/>
      <c r="E3" s="469"/>
      <c r="F3" s="469"/>
      <c r="G3" s="469"/>
      <c r="H3" s="469"/>
      <c r="I3" s="469"/>
      <c r="J3" s="469"/>
      <c r="K3" s="469"/>
      <c r="L3" s="469"/>
      <c r="M3" s="469"/>
      <c r="N3" s="469"/>
      <c r="O3" s="469"/>
      <c r="P3" s="469"/>
      <c r="Q3" s="469"/>
      <c r="R3" s="11"/>
    </row>
    <row r="4" spans="1:18" s="77" customFormat="1" ht="23.25" customHeight="1">
      <c r="A4" s="449" t="s">
        <v>368</v>
      </c>
      <c r="B4" s="449"/>
      <c r="C4" s="450" t="str">
        <f>'6. Valoración Controles'!C4:K4</f>
        <v>MEJORAMIENTO INFRAESTRUCTURA FÍSICA</v>
      </c>
      <c r="D4" s="450"/>
      <c r="E4" s="450"/>
      <c r="F4" s="450"/>
      <c r="G4" s="450"/>
      <c r="H4" s="450"/>
      <c r="I4" s="450"/>
      <c r="J4" s="450"/>
      <c r="K4" s="450"/>
      <c r="L4" s="450"/>
      <c r="M4" s="450"/>
      <c r="N4" s="450"/>
      <c r="O4" s="450"/>
      <c r="P4" s="450"/>
      <c r="Q4" s="450"/>
      <c r="R4" s="11"/>
    </row>
    <row r="5" spans="1:18" s="77" customFormat="1" ht="56.25" customHeight="1">
      <c r="A5" s="449" t="s">
        <v>369</v>
      </c>
      <c r="B5" s="449"/>
      <c r="C5" s="450" t="str">
        <f>'6. Valoración Controles'!C5:K5</f>
        <v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y antisoborno para ofrecer unas condiciones acordes a las necesidades de la administración de justicia. </v>
      </c>
      <c r="D5" s="450"/>
      <c r="E5" s="450"/>
      <c r="F5" s="450"/>
      <c r="G5" s="450"/>
      <c r="H5" s="450"/>
      <c r="I5" s="450"/>
      <c r="J5" s="450"/>
      <c r="K5" s="450"/>
      <c r="L5" s="450"/>
      <c r="M5" s="450"/>
      <c r="N5" s="450"/>
      <c r="O5" s="450"/>
      <c r="P5" s="450"/>
      <c r="Q5" s="450"/>
      <c r="R5" s="11"/>
    </row>
    <row r="6" spans="1:18" s="77" customFormat="1" ht="28.5" customHeight="1">
      <c r="A6" s="449" t="s">
        <v>370</v>
      </c>
      <c r="B6" s="449"/>
      <c r="C6" s="451" t="s">
        <v>270</v>
      </c>
      <c r="D6" s="451"/>
      <c r="E6" s="451"/>
      <c r="F6" s="451"/>
      <c r="G6" s="451"/>
      <c r="H6" s="451"/>
      <c r="I6" s="451"/>
      <c r="J6" s="451"/>
      <c r="K6" s="451"/>
      <c r="L6" s="451"/>
      <c r="M6" s="451"/>
      <c r="N6" s="451"/>
      <c r="O6" s="451"/>
      <c r="P6" s="451"/>
      <c r="Q6" s="451"/>
      <c r="R6" s="11"/>
    </row>
    <row r="7" spans="1:18" s="77" customFormat="1" ht="40.5" customHeight="1" thickBot="1">
      <c r="A7" s="456" t="s">
        <v>371</v>
      </c>
      <c r="B7" s="456"/>
      <c r="C7" s="456"/>
      <c r="D7" s="456"/>
      <c r="E7" s="456"/>
      <c r="F7" s="456" t="s">
        <v>286</v>
      </c>
      <c r="G7" s="456"/>
      <c r="H7" s="456"/>
      <c r="I7" s="176"/>
      <c r="J7" s="447" t="s">
        <v>372</v>
      </c>
      <c r="K7" s="447"/>
      <c r="L7" s="447"/>
      <c r="M7" s="447"/>
      <c r="N7" s="448"/>
      <c r="O7" s="10" t="s">
        <v>373</v>
      </c>
      <c r="P7" s="10" t="s">
        <v>374</v>
      </c>
      <c r="Q7" s="10" t="s">
        <v>375</v>
      </c>
      <c r="R7" s="11"/>
    </row>
    <row r="8" spans="1:18" s="77" customFormat="1" ht="33" customHeight="1" thickTop="1" thickBot="1">
      <c r="A8" s="411" t="s">
        <v>276</v>
      </c>
      <c r="B8" s="399" t="s">
        <v>348</v>
      </c>
      <c r="C8" s="452" t="s">
        <v>278</v>
      </c>
      <c r="D8" s="454" t="s">
        <v>288</v>
      </c>
      <c r="E8" s="399" t="s">
        <v>272</v>
      </c>
      <c r="F8" s="445" t="s">
        <v>376</v>
      </c>
      <c r="G8" s="445" t="s">
        <v>377</v>
      </c>
      <c r="H8" s="445" t="s">
        <v>378</v>
      </c>
      <c r="I8" s="470"/>
      <c r="J8" s="445" t="s">
        <v>379</v>
      </c>
      <c r="K8" s="445" t="s">
        <v>380</v>
      </c>
      <c r="L8" s="445" t="s">
        <v>381</v>
      </c>
      <c r="M8" s="445" t="s">
        <v>382</v>
      </c>
      <c r="N8" s="445" t="s">
        <v>383</v>
      </c>
      <c r="O8" s="445"/>
      <c r="P8" s="445"/>
      <c r="Q8" s="445"/>
      <c r="R8" s="11"/>
    </row>
    <row r="9" spans="1:18" s="78" customFormat="1" ht="28.5" customHeight="1" thickTop="1" thickBot="1">
      <c r="A9" s="412"/>
      <c r="B9" s="413"/>
      <c r="C9" s="453"/>
      <c r="D9" s="455"/>
      <c r="E9" s="413"/>
      <c r="F9" s="446"/>
      <c r="G9" s="446"/>
      <c r="H9" s="446"/>
      <c r="I9" s="471"/>
      <c r="J9" s="446"/>
      <c r="K9" s="446"/>
      <c r="L9" s="446"/>
      <c r="M9" s="446"/>
      <c r="N9" s="446"/>
      <c r="O9" s="446"/>
      <c r="P9" s="446"/>
      <c r="Q9" s="446"/>
      <c r="R9" s="76"/>
    </row>
    <row r="10" spans="1:18" ht="32.25" customHeight="1">
      <c r="A10" s="420">
        <f>'5. Identificación de Riesgos'!A10</f>
        <v>1</v>
      </c>
      <c r="B10" s="423" t="str">
        <f>'5. Identificación de Riesgos'!B10</f>
        <v>Dificultad en la adquisición de inmuebles</v>
      </c>
      <c r="C10" s="423" t="str">
        <f>'5. Identificación de Riesgos'!C10</f>
        <v>Posibilidad de no disminuir la brecha en materia de Infraestructura, debido a la falta de oportunidad por entidades externas que intervienen en el proceso de adquisición de inmuebles.</v>
      </c>
      <c r="D10" s="423" t="s">
        <v>311</v>
      </c>
      <c r="E10" s="190" t="str">
        <f>'5. Identificación de Riesgos'!D10</f>
        <v>Debilidad en la preparación de los documentos técnicos</v>
      </c>
      <c r="F10" s="428" t="str">
        <f>'5. Identificación de Riesgos'!H10</f>
        <v>Media - 3</v>
      </c>
      <c r="G10" s="423" t="str">
        <f>'5. Identificación de Riesgos'!M10</f>
        <v>Menor - 2</v>
      </c>
      <c r="H10" s="423" t="str">
        <f>'5. Identificación de Riesgos'!N10</f>
        <v>Moderado - 6</v>
      </c>
      <c r="I10" s="433"/>
      <c r="J10" s="436" t="str">
        <f>'6. Valoración Controles'!T10</f>
        <v>Media - 3</v>
      </c>
      <c r="K10" s="436" t="str">
        <f>'6. Valoración Controles'!U10</f>
        <v>Leve - 1</v>
      </c>
      <c r="L10" s="457"/>
      <c r="M10" s="423" t="str">
        <f>'6. Valoración Controles'!V10</f>
        <v>Moderado - 3</v>
      </c>
      <c r="N10" s="423" t="s">
        <v>384</v>
      </c>
      <c r="O10" s="177"/>
      <c r="P10" s="177"/>
      <c r="Q10" s="178"/>
      <c r="R10" s="14"/>
    </row>
    <row r="11" spans="1:18" ht="32.25" customHeight="1">
      <c r="A11" s="421"/>
      <c r="B11" s="424"/>
      <c r="C11" s="424"/>
      <c r="D11" s="424"/>
      <c r="E11" s="191" t="str">
        <f>'5. Identificación de Riesgos'!D11</f>
        <v>Dificultad en la gestión de aprobación de documentos</v>
      </c>
      <c r="F11" s="410"/>
      <c r="G11" s="440"/>
      <c r="H11" s="424"/>
      <c r="I11" s="434"/>
      <c r="J11" s="437"/>
      <c r="K11" s="437"/>
      <c r="L11" s="458"/>
      <c r="M11" s="424"/>
      <c r="N11" s="424"/>
      <c r="O11" s="179"/>
      <c r="P11" s="179">
        <v>5</v>
      </c>
      <c r="Q11" s="180"/>
      <c r="R11" s="14"/>
    </row>
    <row r="12" spans="1:18" ht="23.25" customHeight="1">
      <c r="A12" s="421"/>
      <c r="B12" s="424"/>
      <c r="C12" s="424"/>
      <c r="D12" s="424"/>
      <c r="E12" s="191" t="str">
        <f>'5. Identificación de Riesgos'!D12</f>
        <v xml:space="preserve">Por observaciones al proceso, se extiende el cronograma o se declara desierto o se revoca el acto </v>
      </c>
      <c r="F12" s="410"/>
      <c r="G12" s="440"/>
      <c r="H12" s="424"/>
      <c r="I12" s="434"/>
      <c r="J12" s="437"/>
      <c r="K12" s="437"/>
      <c r="L12" s="458"/>
      <c r="M12" s="424"/>
      <c r="N12" s="424"/>
      <c r="O12" s="179"/>
      <c r="P12" s="179"/>
      <c r="Q12" s="180"/>
      <c r="R12" s="14"/>
    </row>
    <row r="13" spans="1:18" ht="23.25" customHeight="1">
      <c r="A13" s="421"/>
      <c r="B13" s="424"/>
      <c r="C13" s="424"/>
      <c r="D13" s="424"/>
      <c r="E13" s="191" t="str">
        <f>'5. Identificación de Riesgos'!D13</f>
        <v xml:space="preserve">Bienes asegurables sin asegurar </v>
      </c>
      <c r="F13" s="410"/>
      <c r="G13" s="440"/>
      <c r="H13" s="424"/>
      <c r="I13" s="434"/>
      <c r="J13" s="437"/>
      <c r="K13" s="437"/>
      <c r="L13" s="458"/>
      <c r="M13" s="424"/>
      <c r="N13" s="424"/>
      <c r="O13" s="179"/>
      <c r="P13" s="179"/>
      <c r="Q13" s="180"/>
      <c r="R13" s="14"/>
    </row>
    <row r="14" spans="1:18" ht="23.25" customHeight="1">
      <c r="A14" s="421"/>
      <c r="B14" s="424"/>
      <c r="C14" s="424"/>
      <c r="D14" s="424"/>
      <c r="E14" s="191">
        <f>'5. Identificación de Riesgos'!D14</f>
        <v>0</v>
      </c>
      <c r="F14" s="410"/>
      <c r="G14" s="440"/>
      <c r="H14" s="424"/>
      <c r="I14" s="434"/>
      <c r="J14" s="437"/>
      <c r="K14" s="437"/>
      <c r="L14" s="458"/>
      <c r="M14" s="424"/>
      <c r="N14" s="424"/>
      <c r="O14" s="179"/>
      <c r="P14" s="179"/>
      <c r="Q14" s="180"/>
      <c r="R14" s="14"/>
    </row>
    <row r="15" spans="1:18" ht="23.25" customHeight="1">
      <c r="A15" s="421"/>
      <c r="B15" s="424"/>
      <c r="C15" s="424"/>
      <c r="D15" s="424"/>
      <c r="E15" s="191">
        <f>'5. Identificación de Riesgos'!D15</f>
        <v>0</v>
      </c>
      <c r="F15" s="410"/>
      <c r="G15" s="440"/>
      <c r="H15" s="424"/>
      <c r="I15" s="434"/>
      <c r="J15" s="437"/>
      <c r="K15" s="437"/>
      <c r="L15" s="458"/>
      <c r="M15" s="424"/>
      <c r="N15" s="424"/>
      <c r="O15" s="179"/>
      <c r="P15" s="179"/>
      <c r="Q15" s="180"/>
      <c r="R15" s="14"/>
    </row>
    <row r="16" spans="1:18" ht="23.25" customHeight="1">
      <c r="A16" s="421"/>
      <c r="B16" s="424"/>
      <c r="C16" s="424"/>
      <c r="D16" s="424"/>
      <c r="E16" s="191">
        <f>'5. Identificación de Riesgos'!D16</f>
        <v>0</v>
      </c>
      <c r="F16" s="410"/>
      <c r="G16" s="440"/>
      <c r="H16" s="424"/>
      <c r="I16" s="434"/>
      <c r="J16" s="437"/>
      <c r="K16" s="437"/>
      <c r="L16" s="458"/>
      <c r="M16" s="424"/>
      <c r="N16" s="424"/>
      <c r="O16" s="179"/>
      <c r="P16" s="179"/>
      <c r="Q16" s="180"/>
      <c r="R16" s="14"/>
    </row>
    <row r="17" spans="1:18" ht="16.5" customHeight="1">
      <c r="A17" s="421"/>
      <c r="B17" s="424"/>
      <c r="C17" s="424"/>
      <c r="D17" s="424"/>
      <c r="E17" s="191">
        <f>'5. Identificación de Riesgos'!D17</f>
        <v>0</v>
      </c>
      <c r="F17" s="410"/>
      <c r="G17" s="440"/>
      <c r="H17" s="424"/>
      <c r="I17" s="434"/>
      <c r="J17" s="437"/>
      <c r="K17" s="437"/>
      <c r="L17" s="458"/>
      <c r="M17" s="424"/>
      <c r="N17" s="424"/>
      <c r="O17" s="179"/>
      <c r="P17" s="179"/>
      <c r="Q17" s="180"/>
      <c r="R17" s="14"/>
    </row>
    <row r="18" spans="1:18" ht="16.5" customHeight="1">
      <c r="A18" s="421"/>
      <c r="B18" s="424"/>
      <c r="C18" s="424"/>
      <c r="D18" s="424"/>
      <c r="E18" s="191">
        <f>'5. Identificación de Riesgos'!D18</f>
        <v>0</v>
      </c>
      <c r="F18" s="410"/>
      <c r="G18" s="440"/>
      <c r="H18" s="424"/>
      <c r="I18" s="434"/>
      <c r="J18" s="437"/>
      <c r="K18" s="437"/>
      <c r="L18" s="458"/>
      <c r="M18" s="424"/>
      <c r="N18" s="424"/>
      <c r="O18" s="179"/>
      <c r="P18" s="179"/>
      <c r="Q18" s="180"/>
      <c r="R18" s="14"/>
    </row>
    <row r="19" spans="1:18" ht="16.5" customHeight="1" thickBot="1">
      <c r="A19" s="432"/>
      <c r="B19" s="427"/>
      <c r="C19" s="427"/>
      <c r="D19" s="427"/>
      <c r="E19" s="192">
        <f>'5. Identificación de Riesgos'!D19</f>
        <v>0</v>
      </c>
      <c r="F19" s="431"/>
      <c r="G19" s="461"/>
      <c r="H19" s="427"/>
      <c r="I19" s="434"/>
      <c r="J19" s="462"/>
      <c r="K19" s="462"/>
      <c r="L19" s="459"/>
      <c r="M19" s="427"/>
      <c r="N19" s="427"/>
      <c r="O19" s="181"/>
      <c r="P19" s="181"/>
      <c r="Q19" s="182"/>
      <c r="R19" s="14"/>
    </row>
    <row r="20" spans="1:18" ht="21.75" customHeight="1">
      <c r="A20" s="420">
        <f>'5. Identificación de Riesgos'!A20</f>
        <v>2</v>
      </c>
      <c r="B20" s="423" t="str">
        <f>'5. Identificación de Riesgos'!B20</f>
        <v>Demora en la ejecución de los contratos de Estudios y Diseños  de infraestructura física</v>
      </c>
      <c r="C20" s="423" t="str">
        <f>'5. Identificación de Riesgos'!C20</f>
        <v>Posibilidad de que se genere retraso en la contratación de la construcción del proyecto, a causa de los cambios normativos, ajustes al programa arquitectónico o falta en la calidad de los diseños y estudios técnicos.</v>
      </c>
      <c r="D20" s="423" t="s">
        <v>311</v>
      </c>
      <c r="E20" s="190" t="str">
        <f>'5. Identificación de Riesgos'!D20</f>
        <v xml:space="preserve">Falta de claridad en la norma urbanística </v>
      </c>
      <c r="F20" s="428" t="str">
        <f>'5. Identificación de Riesgos'!H20</f>
        <v>Media - 3</v>
      </c>
      <c r="G20" s="423" t="str">
        <f>'5. Identificación de Riesgos'!M20</f>
        <v>Menor - 2</v>
      </c>
      <c r="H20" s="423" t="str">
        <f>'5. Identificación de Riesgos'!N20</f>
        <v>Moderado - 6</v>
      </c>
      <c r="I20" s="433"/>
      <c r="J20" s="436" t="str">
        <f>'6. Valoración Controles'!T20</f>
        <v>Media - 3</v>
      </c>
      <c r="K20" s="436" t="str">
        <f>'6. Valoración Controles'!U20</f>
        <v>Leve - 1</v>
      </c>
      <c r="L20" s="457"/>
      <c r="M20" s="423" t="str">
        <f>'6. Valoración Controles'!V20</f>
        <v>Moderado - 3</v>
      </c>
      <c r="N20" s="423" t="s">
        <v>384</v>
      </c>
      <c r="O20" s="177"/>
      <c r="P20" s="177"/>
      <c r="Q20" s="178"/>
      <c r="R20" s="14"/>
    </row>
    <row r="21" spans="1:18" ht="21.75" customHeight="1">
      <c r="A21" s="421"/>
      <c r="B21" s="424"/>
      <c r="C21" s="424"/>
      <c r="D21" s="424"/>
      <c r="E21" s="191" t="str">
        <f>'5. Identificación de Riesgos'!D21</f>
        <v>Cambio y/o revisión en la normatividad urbanística y normatividad técnica</v>
      </c>
      <c r="F21" s="410"/>
      <c r="G21" s="440"/>
      <c r="H21" s="424"/>
      <c r="I21" s="434"/>
      <c r="J21" s="437"/>
      <c r="K21" s="437"/>
      <c r="L21" s="458"/>
      <c r="M21" s="424"/>
      <c r="N21" s="424"/>
      <c r="O21" s="179"/>
      <c r="P21" s="179"/>
      <c r="Q21" s="180"/>
      <c r="R21" s="14"/>
    </row>
    <row r="22" spans="1:18" ht="11.25" customHeight="1">
      <c r="A22" s="421"/>
      <c r="B22" s="424"/>
      <c r="C22" s="424"/>
      <c r="D22" s="424"/>
      <c r="E22" s="191" t="str">
        <f>'5. Identificación de Riesgos'!D22</f>
        <v xml:space="preserve"> La calidad del diseño no cumple con las necesidades requeridas, demoras en la entrega de los productos</v>
      </c>
      <c r="F22" s="410"/>
      <c r="G22" s="440"/>
      <c r="H22" s="424"/>
      <c r="I22" s="434"/>
      <c r="J22" s="437"/>
      <c r="K22" s="437"/>
      <c r="L22" s="458"/>
      <c r="M22" s="424"/>
      <c r="N22" s="424"/>
      <c r="O22" s="179"/>
      <c r="P22" s="179"/>
      <c r="Q22" s="180"/>
      <c r="R22" s="14"/>
    </row>
    <row r="23" spans="1:18" ht="11.25" customHeight="1">
      <c r="A23" s="421"/>
      <c r="B23" s="424"/>
      <c r="C23" s="424"/>
      <c r="D23" s="424"/>
      <c r="E23" s="191" t="str">
        <f>'5. Identificación de Riesgos'!D23</f>
        <v>Mayores tiempos en la expedición de la licencia de construcción</v>
      </c>
      <c r="F23" s="410"/>
      <c r="G23" s="440"/>
      <c r="H23" s="424"/>
      <c r="I23" s="434"/>
      <c r="J23" s="437"/>
      <c r="K23" s="437"/>
      <c r="L23" s="458"/>
      <c r="M23" s="424"/>
      <c r="N23" s="424"/>
      <c r="O23" s="179"/>
      <c r="P23" s="179"/>
      <c r="Q23" s="180"/>
      <c r="R23" s="14"/>
    </row>
    <row r="24" spans="1:18" ht="11.25" customHeight="1">
      <c r="A24" s="421"/>
      <c r="B24" s="424"/>
      <c r="C24" s="424"/>
      <c r="D24" s="424"/>
      <c r="E24" s="191">
        <f>'5. Identificación de Riesgos'!D24</f>
        <v>0</v>
      </c>
      <c r="F24" s="410"/>
      <c r="G24" s="440"/>
      <c r="H24" s="424"/>
      <c r="I24" s="434"/>
      <c r="J24" s="437"/>
      <c r="K24" s="437"/>
      <c r="L24" s="458"/>
      <c r="M24" s="424"/>
      <c r="N24" s="424"/>
      <c r="O24" s="179"/>
      <c r="P24" s="179"/>
      <c r="Q24" s="180"/>
      <c r="R24" s="14"/>
    </row>
    <row r="25" spans="1:18" ht="11.25" customHeight="1">
      <c r="A25" s="421"/>
      <c r="B25" s="424"/>
      <c r="C25" s="424"/>
      <c r="D25" s="424"/>
      <c r="E25" s="191">
        <f>'5. Identificación de Riesgos'!D25</f>
        <v>0</v>
      </c>
      <c r="F25" s="410"/>
      <c r="G25" s="440"/>
      <c r="H25" s="424"/>
      <c r="I25" s="434"/>
      <c r="J25" s="437"/>
      <c r="K25" s="437"/>
      <c r="L25" s="458"/>
      <c r="M25" s="424"/>
      <c r="N25" s="424"/>
      <c r="O25" s="179"/>
      <c r="P25" s="179"/>
      <c r="Q25" s="180"/>
      <c r="R25" s="14"/>
    </row>
    <row r="26" spans="1:18" ht="11.25" customHeight="1">
      <c r="A26" s="421"/>
      <c r="B26" s="424"/>
      <c r="C26" s="424"/>
      <c r="D26" s="424"/>
      <c r="E26" s="191">
        <f>'5. Identificación de Riesgos'!D26</f>
        <v>0</v>
      </c>
      <c r="F26" s="410"/>
      <c r="G26" s="440"/>
      <c r="H26" s="424"/>
      <c r="I26" s="434"/>
      <c r="J26" s="437"/>
      <c r="K26" s="437"/>
      <c r="L26" s="458"/>
      <c r="M26" s="424"/>
      <c r="N26" s="424"/>
      <c r="O26" s="179"/>
      <c r="P26" s="179"/>
      <c r="Q26" s="180"/>
      <c r="R26" s="14"/>
    </row>
    <row r="27" spans="1:18" ht="11.25" customHeight="1">
      <c r="A27" s="421"/>
      <c r="B27" s="424"/>
      <c r="C27" s="424"/>
      <c r="D27" s="424"/>
      <c r="E27" s="191">
        <f>'5. Identificación de Riesgos'!D27</f>
        <v>0</v>
      </c>
      <c r="F27" s="410"/>
      <c r="G27" s="440"/>
      <c r="H27" s="424"/>
      <c r="I27" s="434"/>
      <c r="J27" s="437"/>
      <c r="K27" s="437"/>
      <c r="L27" s="458"/>
      <c r="M27" s="424"/>
      <c r="N27" s="424"/>
      <c r="O27" s="179"/>
      <c r="P27" s="179"/>
      <c r="Q27" s="180"/>
      <c r="R27" s="14"/>
    </row>
    <row r="28" spans="1:18" ht="11.25" customHeight="1">
      <c r="A28" s="421"/>
      <c r="B28" s="424"/>
      <c r="C28" s="424"/>
      <c r="D28" s="424"/>
      <c r="E28" s="191">
        <f>'5. Identificación de Riesgos'!D28</f>
        <v>0</v>
      </c>
      <c r="F28" s="410"/>
      <c r="G28" s="440"/>
      <c r="H28" s="424"/>
      <c r="I28" s="434"/>
      <c r="J28" s="437"/>
      <c r="K28" s="437"/>
      <c r="L28" s="458"/>
      <c r="M28" s="424"/>
      <c r="N28" s="424"/>
      <c r="O28" s="179"/>
      <c r="P28" s="179"/>
      <c r="Q28" s="180"/>
      <c r="R28" s="14"/>
    </row>
    <row r="29" spans="1:18" ht="11.25" customHeight="1" thickBot="1">
      <c r="A29" s="422"/>
      <c r="B29" s="425"/>
      <c r="C29" s="425"/>
      <c r="D29" s="425"/>
      <c r="E29" s="193">
        <f>'5. Identificación de Riesgos'!D29</f>
        <v>0</v>
      </c>
      <c r="F29" s="429"/>
      <c r="G29" s="441"/>
      <c r="H29" s="425"/>
      <c r="I29" s="435"/>
      <c r="J29" s="438"/>
      <c r="K29" s="438"/>
      <c r="L29" s="460"/>
      <c r="M29" s="425"/>
      <c r="N29" s="425"/>
      <c r="O29" s="183"/>
      <c r="P29" s="183"/>
      <c r="Q29" s="184"/>
      <c r="R29" s="14"/>
    </row>
    <row r="30" spans="1:18" ht="18.75" customHeight="1">
      <c r="A30" s="420">
        <f>'5. Identificación de Riesgos'!A30</f>
        <v>3</v>
      </c>
      <c r="B30" s="423" t="str">
        <f>'5. Identificación de Riesgos'!B30</f>
        <v>Demora en la ejecución de los contratos de construcción y mobiliario en proyectos de inversión de los proyectos de mediana y baja  complejidad</v>
      </c>
      <c r="C30" s="423" t="str">
        <f>'5. Identificación de Riesgos'!C30</f>
        <v>Posibilidad de que la entrega de una sede judicial nueva se retrase, por factores asociados a la adquisición, contratación, ejecución de estudios, diseños y contrucción de infraestructura judicial.</v>
      </c>
      <c r="D30" s="423" t="s">
        <v>311</v>
      </c>
      <c r="E30" s="190" t="str">
        <f>'5. Identificación de Riesgos'!D30</f>
        <v>Baja calidad de los Estudios y Diseños</v>
      </c>
      <c r="F30" s="428" t="str">
        <f>'5. Identificación de Riesgos'!H30</f>
        <v>Media - 3</v>
      </c>
      <c r="G30" s="423" t="str">
        <f>'5. Identificación de Riesgos'!M30</f>
        <v>Menor - 2</v>
      </c>
      <c r="H30" s="442" t="str">
        <f>'5. Identificación de Riesgos'!N30</f>
        <v>Moderado - 6</v>
      </c>
      <c r="I30" s="433"/>
      <c r="J30" s="436" t="str">
        <f>'6. Valoración Controles'!T30</f>
        <v>Media - 3</v>
      </c>
      <c r="K30" s="436" t="str">
        <f>'6. Valoración Controles'!U30</f>
        <v>Leve - 1</v>
      </c>
      <c r="L30" s="457"/>
      <c r="M30" s="423" t="str">
        <f>'6. Valoración Controles'!V30</f>
        <v>Moderado - 3</v>
      </c>
      <c r="N30" s="423" t="s">
        <v>384</v>
      </c>
      <c r="O30" s="177"/>
      <c r="P30" s="177"/>
      <c r="Q30" s="178"/>
      <c r="R30" s="14"/>
    </row>
    <row r="31" spans="1:18" ht="18.75" customHeight="1">
      <c r="A31" s="421"/>
      <c r="B31" s="424"/>
      <c r="C31" s="424"/>
      <c r="D31" s="424"/>
      <c r="E31" s="191" t="str">
        <f>'5. Identificación de Riesgos'!D31</f>
        <v>Paros, bloqueos o situaciones de orden público</v>
      </c>
      <c r="F31" s="410"/>
      <c r="G31" s="440"/>
      <c r="H31" s="443"/>
      <c r="I31" s="434"/>
      <c r="J31" s="437"/>
      <c r="K31" s="437"/>
      <c r="L31" s="458"/>
      <c r="M31" s="424"/>
      <c r="N31" s="424"/>
      <c r="O31" s="179"/>
      <c r="P31" s="179"/>
      <c r="Q31" s="180"/>
      <c r="R31" s="14"/>
    </row>
    <row r="32" spans="1:18" ht="18.75" customHeight="1">
      <c r="A32" s="421"/>
      <c r="B32" s="424"/>
      <c r="C32" s="424"/>
      <c r="D32" s="424"/>
      <c r="E32" s="191" t="str">
        <f>'5. Identificación de Riesgos'!D32</f>
        <v xml:space="preserve">No previsión de presupuestos </v>
      </c>
      <c r="F32" s="410"/>
      <c r="G32" s="440"/>
      <c r="H32" s="443"/>
      <c r="I32" s="434"/>
      <c r="J32" s="437"/>
      <c r="K32" s="437"/>
      <c r="L32" s="458"/>
      <c r="M32" s="424"/>
      <c r="N32" s="424"/>
      <c r="O32" s="179"/>
      <c r="P32" s="179"/>
      <c r="Q32" s="180"/>
      <c r="R32" s="14"/>
    </row>
    <row r="33" spans="1:18" ht="29.25" customHeight="1">
      <c r="A33" s="421"/>
      <c r="B33" s="424"/>
      <c r="C33" s="424"/>
      <c r="D33" s="424"/>
      <c r="E33" s="191" t="str">
        <f>'5. Identificación de Riesgos'!D33</f>
        <v>Baja Calidad de Ejecución del contratista de obra o Deficiente Seguimiento de la Interventoría</v>
      </c>
      <c r="F33" s="410"/>
      <c r="G33" s="440"/>
      <c r="H33" s="443"/>
      <c r="I33" s="434"/>
      <c r="J33" s="437"/>
      <c r="K33" s="437"/>
      <c r="L33" s="458"/>
      <c r="M33" s="424"/>
      <c r="N33" s="424"/>
      <c r="O33" s="179"/>
      <c r="P33" s="179"/>
      <c r="Q33" s="180"/>
      <c r="R33" s="14"/>
    </row>
    <row r="34" spans="1:18" ht="18.75" customHeight="1">
      <c r="A34" s="421"/>
      <c r="B34" s="424"/>
      <c r="C34" s="424"/>
      <c r="D34" s="424"/>
      <c r="E34" s="191" t="str">
        <f>'5. Identificación de Riesgos'!D34</f>
        <v>Falta de personal</v>
      </c>
      <c r="F34" s="410"/>
      <c r="G34" s="440"/>
      <c r="H34" s="443"/>
      <c r="I34" s="434"/>
      <c r="J34" s="437"/>
      <c r="K34" s="437"/>
      <c r="L34" s="458"/>
      <c r="M34" s="424"/>
      <c r="N34" s="424"/>
      <c r="O34" s="179"/>
      <c r="P34" s="179"/>
      <c r="Q34" s="180"/>
      <c r="R34" s="14"/>
    </row>
    <row r="35" spans="1:18" ht="11.25" customHeight="1">
      <c r="A35" s="421"/>
      <c r="B35" s="424"/>
      <c r="C35" s="424"/>
      <c r="D35" s="424"/>
      <c r="E35" s="191" t="str">
        <f>'5. Identificación de Riesgos'!D35</f>
        <v>No planificar las actividades</v>
      </c>
      <c r="F35" s="410"/>
      <c r="G35" s="440"/>
      <c r="H35" s="443"/>
      <c r="I35" s="434"/>
      <c r="J35" s="437"/>
      <c r="K35" s="437"/>
      <c r="L35" s="458"/>
      <c r="M35" s="424"/>
      <c r="N35" s="424"/>
      <c r="O35" s="179"/>
      <c r="P35" s="179"/>
      <c r="Q35" s="180"/>
      <c r="R35" s="14"/>
    </row>
    <row r="36" spans="1:18" ht="11.25" customHeight="1">
      <c r="A36" s="421"/>
      <c r="B36" s="424"/>
      <c r="C36" s="424"/>
      <c r="D36" s="424"/>
      <c r="E36" s="191" t="str">
        <f>'5. Identificación de Riesgos'!D36</f>
        <v>incumplimiento de los proveedores de servicioxs</v>
      </c>
      <c r="F36" s="410"/>
      <c r="G36" s="440"/>
      <c r="H36" s="443"/>
      <c r="I36" s="434"/>
      <c r="J36" s="437"/>
      <c r="K36" s="437"/>
      <c r="L36" s="458"/>
      <c r="M36" s="424"/>
      <c r="N36" s="424"/>
      <c r="O36" s="179"/>
      <c r="P36" s="179"/>
      <c r="Q36" s="180"/>
      <c r="R36" s="14"/>
    </row>
    <row r="37" spans="1:18" ht="11.25" customHeight="1">
      <c r="A37" s="421"/>
      <c r="B37" s="424"/>
      <c r="C37" s="424"/>
      <c r="D37" s="424"/>
      <c r="E37" s="191" t="str">
        <f>'5. Identificación de Riesgos'!D37</f>
        <v>Dificultad en la disponibilidad de recursos financieros, suministro de equipos, materiales, mano de obra y otros recursos necesarios</v>
      </c>
      <c r="F37" s="410"/>
      <c r="G37" s="440"/>
      <c r="H37" s="443"/>
      <c r="I37" s="434"/>
      <c r="J37" s="437"/>
      <c r="K37" s="437"/>
      <c r="L37" s="458"/>
      <c r="M37" s="424"/>
      <c r="N37" s="424"/>
      <c r="O37" s="179"/>
      <c r="P37" s="179"/>
      <c r="Q37" s="180"/>
      <c r="R37" s="14"/>
    </row>
    <row r="38" spans="1:18" ht="11.25" customHeight="1">
      <c r="A38" s="421"/>
      <c r="B38" s="424"/>
      <c r="C38" s="424"/>
      <c r="D38" s="424"/>
      <c r="E38" s="191">
        <f>'5. Identificación de Riesgos'!D38</f>
        <v>0</v>
      </c>
      <c r="F38" s="410"/>
      <c r="G38" s="440"/>
      <c r="H38" s="443"/>
      <c r="I38" s="434"/>
      <c r="J38" s="437"/>
      <c r="K38" s="437"/>
      <c r="L38" s="458"/>
      <c r="M38" s="424"/>
      <c r="N38" s="424"/>
      <c r="O38" s="179"/>
      <c r="P38" s="179"/>
      <c r="Q38" s="180"/>
      <c r="R38" s="14"/>
    </row>
    <row r="39" spans="1:18" ht="11.25" customHeight="1" thickBot="1">
      <c r="A39" s="422"/>
      <c r="B39" s="425"/>
      <c r="C39" s="425"/>
      <c r="D39" s="425"/>
      <c r="E39" s="193">
        <f>'5. Identificación de Riesgos'!D39</f>
        <v>0</v>
      </c>
      <c r="F39" s="429"/>
      <c r="G39" s="441"/>
      <c r="H39" s="444"/>
      <c r="I39" s="435"/>
      <c r="J39" s="438"/>
      <c r="K39" s="438"/>
      <c r="L39" s="460"/>
      <c r="M39" s="425"/>
      <c r="N39" s="425"/>
      <c r="O39" s="183"/>
      <c r="P39" s="183"/>
      <c r="Q39" s="184"/>
      <c r="R39" s="14"/>
    </row>
    <row r="40" spans="1:18" ht="11.25" customHeight="1">
      <c r="A40" s="420">
        <v>4</v>
      </c>
      <c r="B40" s="423" t="str">
        <f>'5. Identificación de Riesgos'!B40</f>
        <v>Impacto ambiental negativo, ocasionado por las actividades constructivas en los proyectos</v>
      </c>
      <c r="C40" s="423" t="str">
        <f>'5. Identificación de Riesgos'!C40</f>
        <v>Posibilidad de que la ocurrencia de un incumplimiento ambiental, a causa del desconocimiento o la indebida aplicación de los requisitos ambientales, lo que puede acarrear sanciones y retrasos en los proyectos de infraestructura.</v>
      </c>
      <c r="D40" s="267"/>
      <c r="E40" s="268"/>
      <c r="F40" s="428" t="str">
        <f>'5. Identificación de Riesgos'!H40</f>
        <v>Media - 3</v>
      </c>
      <c r="G40" s="423" t="str">
        <f>'5. Identificación de Riesgos'!M40</f>
        <v>Leve - 3</v>
      </c>
      <c r="H40" s="442" t="str">
        <f>'5. Identificación de Riesgos'!N40</f>
        <v>Moderado - 9</v>
      </c>
      <c r="I40" s="266"/>
      <c r="J40" s="436" t="str">
        <f>'6. Valoración Controles'!T40</f>
        <v>Media - 3</v>
      </c>
      <c r="K40" s="436" t="str">
        <f>'6. Valoración Controles'!U40</f>
        <v>Menor - 2</v>
      </c>
      <c r="L40" s="269"/>
      <c r="M40" s="423" t="str">
        <f>'6. Valoración Controles'!V40</f>
        <v>Moderado - 6</v>
      </c>
      <c r="N40" s="423" t="s">
        <v>438</v>
      </c>
      <c r="O40" s="177"/>
      <c r="P40" s="177"/>
      <c r="Q40" s="178"/>
      <c r="R40" s="14"/>
    </row>
    <row r="41" spans="1:18" ht="11.25" customHeight="1">
      <c r="A41" s="421"/>
      <c r="B41" s="424"/>
      <c r="C41" s="424"/>
      <c r="D41" s="267"/>
      <c r="E41" s="268"/>
      <c r="F41" s="410"/>
      <c r="G41" s="440"/>
      <c r="H41" s="443"/>
      <c r="I41" s="266"/>
      <c r="J41" s="437"/>
      <c r="K41" s="437"/>
      <c r="L41" s="269"/>
      <c r="M41" s="424"/>
      <c r="N41" s="424"/>
      <c r="O41" s="179"/>
      <c r="P41" s="179"/>
      <c r="Q41" s="180"/>
      <c r="R41" s="14"/>
    </row>
    <row r="42" spans="1:18" ht="11.25" customHeight="1">
      <c r="A42" s="421"/>
      <c r="B42" s="424"/>
      <c r="C42" s="424"/>
      <c r="D42" s="267"/>
      <c r="E42" s="268"/>
      <c r="F42" s="410"/>
      <c r="G42" s="440"/>
      <c r="H42" s="443"/>
      <c r="I42" s="266"/>
      <c r="J42" s="437"/>
      <c r="K42" s="437"/>
      <c r="L42" s="269"/>
      <c r="M42" s="424"/>
      <c r="N42" s="424"/>
      <c r="O42" s="179"/>
      <c r="P42" s="179"/>
      <c r="Q42" s="180"/>
      <c r="R42" s="14"/>
    </row>
    <row r="43" spans="1:18" ht="11.25" customHeight="1">
      <c r="A43" s="421"/>
      <c r="B43" s="424"/>
      <c r="C43" s="424"/>
      <c r="D43" s="267"/>
      <c r="E43" s="268"/>
      <c r="F43" s="410"/>
      <c r="G43" s="440"/>
      <c r="H43" s="443"/>
      <c r="I43" s="266"/>
      <c r="J43" s="437"/>
      <c r="K43" s="437"/>
      <c r="L43" s="269"/>
      <c r="M43" s="424"/>
      <c r="N43" s="424"/>
      <c r="O43" s="179"/>
      <c r="P43" s="179"/>
      <c r="Q43" s="180"/>
      <c r="R43" s="14"/>
    </row>
    <row r="44" spans="1:18" ht="11.25" customHeight="1">
      <c r="A44" s="421"/>
      <c r="B44" s="424"/>
      <c r="C44" s="424"/>
      <c r="D44" s="267"/>
      <c r="E44" s="268"/>
      <c r="F44" s="410"/>
      <c r="G44" s="440"/>
      <c r="H44" s="443"/>
      <c r="I44" s="266"/>
      <c r="J44" s="437"/>
      <c r="K44" s="437"/>
      <c r="L44" s="269"/>
      <c r="M44" s="424"/>
      <c r="N44" s="424"/>
      <c r="O44" s="179"/>
      <c r="P44" s="179"/>
      <c r="Q44" s="180"/>
      <c r="R44" s="14"/>
    </row>
    <row r="45" spans="1:18" ht="11.25" customHeight="1">
      <c r="A45" s="421"/>
      <c r="B45" s="424"/>
      <c r="C45" s="424"/>
      <c r="D45" s="267"/>
      <c r="E45" s="268"/>
      <c r="F45" s="410"/>
      <c r="G45" s="440"/>
      <c r="H45" s="443"/>
      <c r="I45" s="266"/>
      <c r="J45" s="437"/>
      <c r="K45" s="437"/>
      <c r="L45" s="269"/>
      <c r="M45" s="424"/>
      <c r="N45" s="424"/>
      <c r="O45" s="179"/>
      <c r="P45" s="179"/>
      <c r="Q45" s="180"/>
      <c r="R45" s="14"/>
    </row>
    <row r="46" spans="1:18" ht="11.25" customHeight="1">
      <c r="A46" s="421"/>
      <c r="B46" s="424"/>
      <c r="C46" s="424"/>
      <c r="D46" s="267"/>
      <c r="E46" s="268"/>
      <c r="F46" s="410"/>
      <c r="G46" s="440"/>
      <c r="H46" s="443"/>
      <c r="I46" s="266"/>
      <c r="J46" s="437"/>
      <c r="K46" s="437"/>
      <c r="L46" s="269"/>
      <c r="M46" s="424"/>
      <c r="N46" s="424"/>
      <c r="O46" s="179"/>
      <c r="P46" s="179"/>
      <c r="Q46" s="180"/>
      <c r="R46" s="14"/>
    </row>
    <row r="47" spans="1:18" ht="11.25" customHeight="1">
      <c r="A47" s="421"/>
      <c r="B47" s="424"/>
      <c r="C47" s="424"/>
      <c r="D47" s="267"/>
      <c r="E47" s="268"/>
      <c r="F47" s="410"/>
      <c r="G47" s="440"/>
      <c r="H47" s="443"/>
      <c r="I47" s="266"/>
      <c r="J47" s="437"/>
      <c r="K47" s="437"/>
      <c r="L47" s="269"/>
      <c r="M47" s="424"/>
      <c r="N47" s="424"/>
      <c r="O47" s="179"/>
      <c r="P47" s="179"/>
      <c r="Q47" s="180"/>
      <c r="R47" s="14"/>
    </row>
    <row r="48" spans="1:18" ht="11.25" customHeight="1">
      <c r="A48" s="421"/>
      <c r="B48" s="424"/>
      <c r="C48" s="424"/>
      <c r="D48" s="267"/>
      <c r="E48" s="268"/>
      <c r="F48" s="410"/>
      <c r="G48" s="440"/>
      <c r="H48" s="443"/>
      <c r="I48" s="266"/>
      <c r="J48" s="437"/>
      <c r="K48" s="437"/>
      <c r="L48" s="269"/>
      <c r="M48" s="424"/>
      <c r="N48" s="424"/>
      <c r="O48" s="179"/>
      <c r="P48" s="179"/>
      <c r="Q48" s="180"/>
      <c r="R48" s="14"/>
    </row>
    <row r="49" spans="1:18" ht="11.25" customHeight="1" thickBot="1">
      <c r="A49" s="422"/>
      <c r="B49" s="425"/>
      <c r="C49" s="425"/>
      <c r="D49" s="267"/>
      <c r="E49" s="268"/>
      <c r="F49" s="429"/>
      <c r="G49" s="441"/>
      <c r="H49" s="444"/>
      <c r="I49" s="266"/>
      <c r="J49" s="438"/>
      <c r="K49" s="438"/>
      <c r="L49" s="269"/>
      <c r="M49" s="425"/>
      <c r="N49" s="425"/>
      <c r="O49" s="183"/>
      <c r="P49" s="183"/>
      <c r="Q49" s="184"/>
      <c r="R49" s="14"/>
    </row>
    <row r="50" spans="1:18" ht="23.25" customHeight="1">
      <c r="A50" s="439">
        <f>'5. Identificación de Riesgos'!A50</f>
        <v>5</v>
      </c>
      <c r="B50" s="426" t="str">
        <f>'5. Identificación de Riesgos'!B50</f>
        <v xml:space="preserve">Recibir dádivas o beneficios a nombre propio o de terceros para  afectar la seguridad o confidencialidad de la información   </v>
      </c>
      <c r="C50" s="426" t="str">
        <f>'5. Identificación de Riesgos'!C50</f>
        <v>Recibir dádivas o beneficios a nombre propio o de terceros por   revelar información confidencial,  alterar, retener o no publicar información.</v>
      </c>
      <c r="D50" s="426" t="s">
        <v>311</v>
      </c>
      <c r="E50" s="194" t="str">
        <f>'5. Identificación de Riesgos'!D50</f>
        <v>1. Falta de ética y valores.</v>
      </c>
      <c r="F50" s="430" t="str">
        <f>'5. Identificación de Riesgos'!H50</f>
        <v>Muy Baja - 1</v>
      </c>
      <c r="G50" s="426" t="str">
        <f>'5. Identificación de Riesgos'!M50</f>
        <v>Catastrófico - 5</v>
      </c>
      <c r="H50" s="426" t="str">
        <f>'5. Identificación de Riesgos'!N50</f>
        <v>Extremo - 5</v>
      </c>
      <c r="I50" s="434"/>
      <c r="J50" s="464" t="str">
        <f>'6. Valoración Controles'!T50</f>
        <v>Muy Baja - 1</v>
      </c>
      <c r="K50" s="464" t="str">
        <f>'6. Valoración Controles'!U50</f>
        <v>Mayor - 4</v>
      </c>
      <c r="L50" s="463"/>
      <c r="M50" s="426" t="str">
        <f>'6. Valoración Controles'!V50</f>
        <v>Alto  - 4</v>
      </c>
      <c r="N50" s="426" t="s">
        <v>384</v>
      </c>
      <c r="O50" s="185"/>
      <c r="P50" s="185"/>
      <c r="Q50" s="186"/>
      <c r="R50" s="14"/>
    </row>
    <row r="51" spans="1:18" ht="32.25" customHeight="1">
      <c r="A51" s="421"/>
      <c r="B51" s="424"/>
      <c r="C51" s="424"/>
      <c r="D51" s="424"/>
      <c r="E51" s="191" t="str">
        <f>'5. Identificación de Riesgos'!D51</f>
        <v>2. Insuficientes programas de capacitación para la toma de conciencia debido al desconocimiento de la ley antisoborno (ISO 37001:2016), Plan Anticorrupción y  de los  valores y principios propios de la entidad.</v>
      </c>
      <c r="F51" s="410"/>
      <c r="G51" s="440"/>
      <c r="H51" s="424"/>
      <c r="I51" s="434"/>
      <c r="J51" s="437"/>
      <c r="K51" s="437"/>
      <c r="L51" s="458"/>
      <c r="M51" s="424"/>
      <c r="N51" s="424"/>
      <c r="O51" s="179"/>
      <c r="P51" s="179"/>
      <c r="Q51" s="180"/>
      <c r="R51" s="14"/>
    </row>
    <row r="52" spans="1:18" ht="23.25" customHeight="1">
      <c r="A52" s="421"/>
      <c r="B52" s="424"/>
      <c r="C52" s="424"/>
      <c r="D52" s="424"/>
      <c r="E52" s="191" t="str">
        <f>'5. Identificación de Riesgos'!D52</f>
        <v>3. Desconocimiento del Código de Etica y Buen Gobierno.</v>
      </c>
      <c r="F52" s="410"/>
      <c r="G52" s="440"/>
      <c r="H52" s="424"/>
      <c r="I52" s="434"/>
      <c r="J52" s="437"/>
      <c r="K52" s="437"/>
      <c r="L52" s="458"/>
      <c r="M52" s="424"/>
      <c r="N52" s="424"/>
      <c r="O52" s="179"/>
      <c r="P52" s="179"/>
      <c r="Q52" s="180"/>
      <c r="R52" s="14"/>
    </row>
    <row r="53" spans="1:18" ht="12" customHeight="1">
      <c r="A53" s="421"/>
      <c r="B53" s="424"/>
      <c r="C53" s="424"/>
      <c r="D53" s="424"/>
      <c r="E53" s="191" t="str">
        <f>'5. Identificación de Riesgos'!D53</f>
        <v>4. Falta o inaplicación de controles.</v>
      </c>
      <c r="F53" s="410"/>
      <c r="G53" s="440"/>
      <c r="H53" s="424"/>
      <c r="I53" s="434"/>
      <c r="J53" s="437"/>
      <c r="K53" s="437"/>
      <c r="L53" s="458"/>
      <c r="M53" s="424"/>
      <c r="N53" s="424"/>
      <c r="O53" s="179"/>
      <c r="P53" s="179"/>
      <c r="Q53" s="180"/>
      <c r="R53" s="14"/>
    </row>
    <row r="54" spans="1:18" ht="12" customHeight="1">
      <c r="A54" s="421"/>
      <c r="B54" s="424"/>
      <c r="C54" s="424"/>
      <c r="D54" s="424"/>
      <c r="E54" s="191">
        <f>'5. Identificación de Riesgos'!D54</f>
        <v>0</v>
      </c>
      <c r="F54" s="410"/>
      <c r="G54" s="440"/>
      <c r="H54" s="424"/>
      <c r="I54" s="434"/>
      <c r="J54" s="437"/>
      <c r="K54" s="437"/>
      <c r="L54" s="458"/>
      <c r="M54" s="424"/>
      <c r="N54" s="424"/>
      <c r="O54" s="179"/>
      <c r="P54" s="179"/>
      <c r="Q54" s="180"/>
      <c r="R54" s="14"/>
    </row>
    <row r="55" spans="1:18" ht="12" customHeight="1">
      <c r="A55" s="421"/>
      <c r="B55" s="424"/>
      <c r="C55" s="424"/>
      <c r="D55" s="424"/>
      <c r="E55" s="191">
        <f>'5. Identificación de Riesgos'!D55</f>
        <v>0</v>
      </c>
      <c r="F55" s="410"/>
      <c r="G55" s="440"/>
      <c r="H55" s="424"/>
      <c r="I55" s="434"/>
      <c r="J55" s="437"/>
      <c r="K55" s="437"/>
      <c r="L55" s="458"/>
      <c r="M55" s="424"/>
      <c r="N55" s="424"/>
      <c r="O55" s="179"/>
      <c r="P55" s="179"/>
      <c r="Q55" s="180"/>
      <c r="R55" s="14"/>
    </row>
    <row r="56" spans="1:18" ht="12" customHeight="1">
      <c r="A56" s="421"/>
      <c r="B56" s="424"/>
      <c r="C56" s="424"/>
      <c r="D56" s="424"/>
      <c r="E56" s="191">
        <f>'5. Identificación de Riesgos'!D56</f>
        <v>0</v>
      </c>
      <c r="F56" s="410"/>
      <c r="G56" s="440"/>
      <c r="H56" s="424"/>
      <c r="I56" s="434"/>
      <c r="J56" s="437"/>
      <c r="K56" s="437"/>
      <c r="L56" s="458"/>
      <c r="M56" s="424"/>
      <c r="N56" s="424"/>
      <c r="O56" s="179"/>
      <c r="P56" s="179"/>
      <c r="Q56" s="180"/>
      <c r="R56" s="14"/>
    </row>
    <row r="57" spans="1:18" ht="12" customHeight="1">
      <c r="A57" s="421"/>
      <c r="B57" s="424"/>
      <c r="C57" s="424"/>
      <c r="D57" s="424"/>
      <c r="E57" s="191">
        <f>'5. Identificación de Riesgos'!D57</f>
        <v>0</v>
      </c>
      <c r="F57" s="410"/>
      <c r="G57" s="440"/>
      <c r="H57" s="424"/>
      <c r="I57" s="434"/>
      <c r="J57" s="437"/>
      <c r="K57" s="437"/>
      <c r="L57" s="458"/>
      <c r="M57" s="424"/>
      <c r="N57" s="424"/>
      <c r="O57" s="179"/>
      <c r="P57" s="179"/>
      <c r="Q57" s="180"/>
      <c r="R57" s="14"/>
    </row>
    <row r="58" spans="1:18" ht="12" customHeight="1">
      <c r="A58" s="421"/>
      <c r="B58" s="424"/>
      <c r="C58" s="424"/>
      <c r="D58" s="424"/>
      <c r="E58" s="191">
        <f>'5. Identificación de Riesgos'!D58</f>
        <v>0</v>
      </c>
      <c r="F58" s="410"/>
      <c r="G58" s="440"/>
      <c r="H58" s="424"/>
      <c r="I58" s="434"/>
      <c r="J58" s="437"/>
      <c r="K58" s="437"/>
      <c r="L58" s="458"/>
      <c r="M58" s="424"/>
      <c r="N58" s="424"/>
      <c r="O58" s="179"/>
      <c r="P58" s="179"/>
      <c r="Q58" s="180"/>
      <c r="R58" s="14"/>
    </row>
    <row r="59" spans="1:18" ht="12" customHeight="1" thickBot="1">
      <c r="A59" s="432"/>
      <c r="B59" s="427"/>
      <c r="C59" s="427"/>
      <c r="D59" s="427"/>
      <c r="E59" s="192">
        <f>'5. Identificación de Riesgos'!D59</f>
        <v>0</v>
      </c>
      <c r="F59" s="431"/>
      <c r="G59" s="461"/>
      <c r="H59" s="427"/>
      <c r="I59" s="434"/>
      <c r="J59" s="462"/>
      <c r="K59" s="462"/>
      <c r="L59" s="459"/>
      <c r="M59" s="427"/>
      <c r="N59" s="427"/>
      <c r="O59" s="181"/>
      <c r="P59" s="181"/>
      <c r="Q59" s="182"/>
      <c r="R59" s="14"/>
    </row>
    <row r="60" spans="1:18" ht="20.25" customHeight="1">
      <c r="A60" s="420">
        <f>'5. Identificación de Riesgos'!A60</f>
        <v>6</v>
      </c>
      <c r="B60" s="423" t="str">
        <f>'5. Identificación de Riesgos'!B60</f>
        <v>Ofrecer, prometer, entregar, aceptar o solicitar una ventaja indebida  para influir  en la toma de decisiones  para  la adquisición de predios en donación.</v>
      </c>
      <c r="C60" s="423" t="str">
        <f>'5. Identificación de Riesgos'!C60</f>
        <v>Cuando se emite un concepto favorable que conlleve a la adquisición de un predio por donación omitiendo el cumplimiento de los requisitos establecidos, con el fin de favorecer intereses particulares.</v>
      </c>
      <c r="D60" s="423" t="s">
        <v>311</v>
      </c>
      <c r="E60" s="190" t="str">
        <f>'5. Identificación de Riesgos'!D60</f>
        <v>Falta de ética de los servidores públicos (Debilidades en principios y valores)</v>
      </c>
      <c r="F60" s="428" t="str">
        <f>'5. Identificación de Riesgos'!H60</f>
        <v>Media - 3</v>
      </c>
      <c r="G60" s="423" t="str">
        <f>'5. Identificación de Riesgos'!M60</f>
        <v>Menor - 2</v>
      </c>
      <c r="H60" s="423" t="str">
        <f>'5. Identificación de Riesgos'!N60</f>
        <v>Moderado - 6</v>
      </c>
      <c r="I60" s="433"/>
      <c r="J60" s="436" t="str">
        <f>'6. Valoración Controles'!T60</f>
        <v>Baja - 2</v>
      </c>
      <c r="K60" s="436" t="str">
        <f>'6. Valoración Controles'!U60</f>
        <v>Leve - 1</v>
      </c>
      <c r="L60" s="457"/>
      <c r="M60" s="423" t="str">
        <f>'6. Valoración Controles'!V60</f>
        <v>Bajo - 2</v>
      </c>
      <c r="N60" s="423" t="s">
        <v>385</v>
      </c>
      <c r="O60" s="177" t="s">
        <v>386</v>
      </c>
      <c r="P60" s="177" t="s">
        <v>387</v>
      </c>
      <c r="Q60" s="178">
        <v>45366</v>
      </c>
      <c r="R60" s="14"/>
    </row>
    <row r="61" spans="1:18" ht="20.25" customHeight="1">
      <c r="A61" s="421"/>
      <c r="B61" s="424"/>
      <c r="C61" s="424"/>
      <c r="D61" s="424"/>
      <c r="E61" s="191" t="str">
        <f>'5. Identificación de Riesgos'!D61</f>
        <v>Falta de ética de terceros interesados  (Debilidades principios y valores)</v>
      </c>
      <c r="F61" s="410"/>
      <c r="G61" s="440"/>
      <c r="H61" s="424"/>
      <c r="I61" s="434"/>
      <c r="J61" s="437"/>
      <c r="K61" s="437"/>
      <c r="L61" s="458"/>
      <c r="M61" s="424"/>
      <c r="N61" s="424"/>
      <c r="O61" s="179"/>
      <c r="P61" s="179"/>
      <c r="Q61" s="180"/>
      <c r="R61" s="14"/>
    </row>
    <row r="62" spans="1:18" ht="20.25" customHeight="1">
      <c r="A62" s="421"/>
      <c r="B62" s="424"/>
      <c r="C62" s="424"/>
      <c r="D62" s="424"/>
      <c r="E62" s="191" t="str">
        <f>'5. Identificación de Riesgos'!D62</f>
        <v>Debilidades en los controles técnicos para la Adquisición de lotes en donación.</v>
      </c>
      <c r="F62" s="410"/>
      <c r="G62" s="440"/>
      <c r="H62" s="424"/>
      <c r="I62" s="434"/>
      <c r="J62" s="437"/>
      <c r="K62" s="437"/>
      <c r="L62" s="458"/>
      <c r="M62" s="424"/>
      <c r="N62" s="424"/>
      <c r="O62" s="179"/>
      <c r="P62" s="179"/>
      <c r="Q62" s="180"/>
      <c r="R62" s="14"/>
    </row>
    <row r="63" spans="1:18" ht="13.5" customHeight="1">
      <c r="A63" s="421"/>
      <c r="B63" s="424"/>
      <c r="C63" s="424"/>
      <c r="D63" s="424"/>
      <c r="E63" s="191">
        <f>'5. Identificación de Riesgos'!D63</f>
        <v>0</v>
      </c>
      <c r="F63" s="410"/>
      <c r="G63" s="440"/>
      <c r="H63" s="424"/>
      <c r="I63" s="434"/>
      <c r="J63" s="437"/>
      <c r="K63" s="437"/>
      <c r="L63" s="458"/>
      <c r="M63" s="424"/>
      <c r="N63" s="424"/>
      <c r="O63" s="179"/>
      <c r="P63" s="179"/>
      <c r="Q63" s="180"/>
      <c r="R63" s="14"/>
    </row>
    <row r="64" spans="1:18" ht="13.5" customHeight="1">
      <c r="A64" s="421"/>
      <c r="B64" s="424"/>
      <c r="C64" s="424"/>
      <c r="D64" s="424"/>
      <c r="E64" s="191">
        <f>'5. Identificación de Riesgos'!D64</f>
        <v>0</v>
      </c>
      <c r="F64" s="410"/>
      <c r="G64" s="440"/>
      <c r="H64" s="424"/>
      <c r="I64" s="434"/>
      <c r="J64" s="437"/>
      <c r="K64" s="437"/>
      <c r="L64" s="458"/>
      <c r="M64" s="424"/>
      <c r="N64" s="424"/>
      <c r="O64" s="179"/>
      <c r="P64" s="179"/>
      <c r="Q64" s="180"/>
      <c r="R64" s="14"/>
    </row>
    <row r="65" spans="1:18" ht="13.5" customHeight="1">
      <c r="A65" s="421"/>
      <c r="B65" s="424"/>
      <c r="C65" s="424"/>
      <c r="D65" s="424"/>
      <c r="E65" s="191">
        <f>'5. Identificación de Riesgos'!D65</f>
        <v>0</v>
      </c>
      <c r="F65" s="410"/>
      <c r="G65" s="440"/>
      <c r="H65" s="424"/>
      <c r="I65" s="434"/>
      <c r="J65" s="437"/>
      <c r="K65" s="437"/>
      <c r="L65" s="458"/>
      <c r="M65" s="424"/>
      <c r="N65" s="424"/>
      <c r="O65" s="179"/>
      <c r="P65" s="179"/>
      <c r="Q65" s="180"/>
      <c r="R65" s="14"/>
    </row>
    <row r="66" spans="1:18" ht="13.5" customHeight="1">
      <c r="A66" s="421"/>
      <c r="B66" s="424"/>
      <c r="C66" s="424"/>
      <c r="D66" s="424"/>
      <c r="E66" s="191">
        <f>'5. Identificación de Riesgos'!D66</f>
        <v>0</v>
      </c>
      <c r="F66" s="410"/>
      <c r="G66" s="440"/>
      <c r="H66" s="424"/>
      <c r="I66" s="434"/>
      <c r="J66" s="437"/>
      <c r="K66" s="437"/>
      <c r="L66" s="458"/>
      <c r="M66" s="424"/>
      <c r="N66" s="424"/>
      <c r="O66" s="179"/>
      <c r="P66" s="179"/>
      <c r="Q66" s="180"/>
      <c r="R66" s="14"/>
    </row>
    <row r="67" spans="1:18" ht="13.5" customHeight="1">
      <c r="A67" s="421"/>
      <c r="B67" s="424"/>
      <c r="C67" s="424"/>
      <c r="D67" s="424"/>
      <c r="E67" s="191">
        <f>'5. Identificación de Riesgos'!D67</f>
        <v>0</v>
      </c>
      <c r="F67" s="410"/>
      <c r="G67" s="440"/>
      <c r="H67" s="424"/>
      <c r="I67" s="434"/>
      <c r="J67" s="437"/>
      <c r="K67" s="437"/>
      <c r="L67" s="458"/>
      <c r="M67" s="424"/>
      <c r="N67" s="424"/>
      <c r="O67" s="179"/>
      <c r="P67" s="179"/>
      <c r="Q67" s="180"/>
      <c r="R67" s="14"/>
    </row>
    <row r="68" spans="1:18" ht="13.5" customHeight="1">
      <c r="A68" s="421"/>
      <c r="B68" s="424"/>
      <c r="C68" s="424"/>
      <c r="D68" s="424"/>
      <c r="E68" s="191">
        <f>'5. Identificación de Riesgos'!D68</f>
        <v>0</v>
      </c>
      <c r="F68" s="410"/>
      <c r="G68" s="440"/>
      <c r="H68" s="424"/>
      <c r="I68" s="434"/>
      <c r="J68" s="437"/>
      <c r="K68" s="437"/>
      <c r="L68" s="458"/>
      <c r="M68" s="424"/>
      <c r="N68" s="424"/>
      <c r="O68" s="179"/>
      <c r="P68" s="179"/>
      <c r="Q68" s="180"/>
      <c r="R68" s="14"/>
    </row>
    <row r="69" spans="1:18" ht="13.5" customHeight="1" thickBot="1">
      <c r="A69" s="422"/>
      <c r="B69" s="425"/>
      <c r="C69" s="425"/>
      <c r="D69" s="425"/>
      <c r="E69" s="193">
        <f>'5. Identificación de Riesgos'!D69</f>
        <v>0</v>
      </c>
      <c r="F69" s="429"/>
      <c r="G69" s="441"/>
      <c r="H69" s="425"/>
      <c r="I69" s="435"/>
      <c r="J69" s="438"/>
      <c r="K69" s="438"/>
      <c r="L69" s="460"/>
      <c r="M69" s="425"/>
      <c r="N69" s="425"/>
      <c r="O69" s="183"/>
      <c r="P69" s="183"/>
      <c r="Q69" s="184"/>
      <c r="R69" s="14"/>
    </row>
    <row r="70" spans="1:18" ht="18.75" customHeight="1">
      <c r="A70" s="420">
        <f>'5. Identificación de Riesgos'!A70</f>
        <v>7</v>
      </c>
      <c r="B70" s="423" t="str">
        <f>'5. Identificación de Riesgos'!B70</f>
        <v>Ofrecer, prometer, entregar, aceptar o solicitar una ventaja indebida para conseguir el favorecimiento competitivo  en  la evaluación técnica (proceso de selección) en  contratos de Estudios y Diseños o Construcción de sedes y despachos judiciales.</v>
      </c>
      <c r="C70" s="423" t="str">
        <f>'5. Identificación de Riesgos'!C70</f>
        <v>Cuando se emite un concepto técnico basado en una evaluación que redunde en ventajas para agentes internos y externos, sin la adecuada justificación técnica.</v>
      </c>
      <c r="D70" s="423" t="s">
        <v>311</v>
      </c>
      <c r="E70" s="190" t="str">
        <f>'5. Identificación de Riesgos'!D70</f>
        <v>Falta de ética de los servidores públicos (Debilidades en principios y valores)</v>
      </c>
      <c r="F70" s="428" t="str">
        <f>'5. Identificación de Riesgos'!H70</f>
        <v>Muy Baja - 1</v>
      </c>
      <c r="G70" s="423" t="str">
        <f>'5. Identificación de Riesgos'!M70</f>
        <v>Mayor - 4</v>
      </c>
      <c r="H70" s="423" t="str">
        <f>'5. Identificación de Riesgos'!N70</f>
        <v>Alto  - 4</v>
      </c>
      <c r="I70" s="433"/>
      <c r="J70" s="436" t="str">
        <f>'6. Valoración Controles'!T70</f>
        <v>Muy Baja - 1</v>
      </c>
      <c r="K70" s="436" t="str">
        <f>'6. Valoración Controles'!U70</f>
        <v>Moderado - 3</v>
      </c>
      <c r="L70" s="457"/>
      <c r="M70" s="423" t="str">
        <f>'6. Valoración Controles'!V70</f>
        <v>Moderado - 3</v>
      </c>
      <c r="N70" s="423" t="s">
        <v>385</v>
      </c>
      <c r="O70" s="177"/>
      <c r="P70" s="177"/>
      <c r="Q70" s="178"/>
      <c r="R70" s="14"/>
    </row>
    <row r="71" spans="1:18" ht="18.75" customHeight="1">
      <c r="A71" s="421"/>
      <c r="B71" s="424"/>
      <c r="C71" s="424"/>
      <c r="D71" s="424"/>
      <c r="E71" s="191" t="str">
        <f>'5. Identificación de Riesgos'!D71</f>
        <v>Falta de ética de terceros interesados  (Debilidades principios y valores)</v>
      </c>
      <c r="F71" s="410"/>
      <c r="G71" s="440"/>
      <c r="H71" s="424"/>
      <c r="I71" s="434"/>
      <c r="J71" s="437"/>
      <c r="K71" s="437"/>
      <c r="L71" s="458"/>
      <c r="M71" s="424"/>
      <c r="N71" s="424"/>
      <c r="O71" s="179"/>
      <c r="P71" s="179"/>
      <c r="Q71" s="180"/>
      <c r="R71" s="14"/>
    </row>
    <row r="72" spans="1:18" ht="18.75" customHeight="1">
      <c r="A72" s="421"/>
      <c r="B72" s="424"/>
      <c r="C72" s="424"/>
      <c r="D72" s="424"/>
      <c r="E72" s="191" t="str">
        <f>'5. Identificación de Riesgos'!D72</f>
        <v>Debilidades en los controles de los procedimientos de contratación en lo relacionado con la evaluación técnica para la selección de contratistas.</v>
      </c>
      <c r="F72" s="410"/>
      <c r="G72" s="440"/>
      <c r="H72" s="424"/>
      <c r="I72" s="434"/>
      <c r="J72" s="437"/>
      <c r="K72" s="437"/>
      <c r="L72" s="458"/>
      <c r="M72" s="424"/>
      <c r="N72" s="424"/>
      <c r="O72" s="179"/>
      <c r="P72" s="179"/>
      <c r="Q72" s="180"/>
      <c r="R72" s="14"/>
    </row>
    <row r="73" spans="1:18" ht="18.75" customHeight="1">
      <c r="A73" s="421"/>
      <c r="B73" s="424"/>
      <c r="C73" s="424"/>
      <c r="D73" s="424"/>
      <c r="E73" s="191">
        <f>'5. Identificación de Riesgos'!D73</f>
        <v>0</v>
      </c>
      <c r="F73" s="410"/>
      <c r="G73" s="440"/>
      <c r="H73" s="424"/>
      <c r="I73" s="434"/>
      <c r="J73" s="437"/>
      <c r="K73" s="437"/>
      <c r="L73" s="458"/>
      <c r="M73" s="424"/>
      <c r="N73" s="424"/>
      <c r="O73" s="179"/>
      <c r="P73" s="179"/>
      <c r="Q73" s="180"/>
      <c r="R73" s="14"/>
    </row>
    <row r="74" spans="1:18" ht="18.75" customHeight="1">
      <c r="A74" s="421"/>
      <c r="B74" s="424"/>
      <c r="C74" s="424"/>
      <c r="D74" s="424"/>
      <c r="E74" s="191">
        <f>'5. Identificación de Riesgos'!D74</f>
        <v>0</v>
      </c>
      <c r="F74" s="410"/>
      <c r="G74" s="440"/>
      <c r="H74" s="424"/>
      <c r="I74" s="434"/>
      <c r="J74" s="437"/>
      <c r="K74" s="437"/>
      <c r="L74" s="458"/>
      <c r="M74" s="424"/>
      <c r="N74" s="424"/>
      <c r="O74" s="179"/>
      <c r="P74" s="179"/>
      <c r="Q74" s="180"/>
      <c r="R74" s="14"/>
    </row>
    <row r="75" spans="1:18" ht="12.75" customHeight="1">
      <c r="A75" s="421"/>
      <c r="B75" s="424"/>
      <c r="C75" s="424"/>
      <c r="D75" s="424"/>
      <c r="E75" s="191">
        <f>'5. Identificación de Riesgos'!D75</f>
        <v>0</v>
      </c>
      <c r="F75" s="410"/>
      <c r="G75" s="440"/>
      <c r="H75" s="424"/>
      <c r="I75" s="434"/>
      <c r="J75" s="437"/>
      <c r="K75" s="437"/>
      <c r="L75" s="458"/>
      <c r="M75" s="424"/>
      <c r="N75" s="424"/>
      <c r="O75" s="179"/>
      <c r="P75" s="179"/>
      <c r="Q75" s="180"/>
      <c r="R75" s="14"/>
    </row>
    <row r="76" spans="1:18" ht="12.75" customHeight="1">
      <c r="A76" s="421"/>
      <c r="B76" s="424"/>
      <c r="C76" s="424"/>
      <c r="D76" s="424"/>
      <c r="E76" s="191">
        <f>'5. Identificación de Riesgos'!D76</f>
        <v>0</v>
      </c>
      <c r="F76" s="410"/>
      <c r="G76" s="440"/>
      <c r="H76" s="424"/>
      <c r="I76" s="434"/>
      <c r="J76" s="437"/>
      <c r="K76" s="437"/>
      <c r="L76" s="458"/>
      <c r="M76" s="424"/>
      <c r="N76" s="424"/>
      <c r="O76" s="179"/>
      <c r="P76" s="179"/>
      <c r="Q76" s="180"/>
      <c r="R76" s="14"/>
    </row>
    <row r="77" spans="1:18" ht="12.75" customHeight="1">
      <c r="A77" s="421"/>
      <c r="B77" s="424"/>
      <c r="C77" s="424"/>
      <c r="D77" s="424"/>
      <c r="E77" s="191">
        <f>'5. Identificación de Riesgos'!D77</f>
        <v>0</v>
      </c>
      <c r="F77" s="410"/>
      <c r="G77" s="440"/>
      <c r="H77" s="424"/>
      <c r="I77" s="434"/>
      <c r="J77" s="437"/>
      <c r="K77" s="437"/>
      <c r="L77" s="458"/>
      <c r="M77" s="424"/>
      <c r="N77" s="424"/>
      <c r="O77" s="179"/>
      <c r="P77" s="179"/>
      <c r="Q77" s="180"/>
      <c r="R77" s="14"/>
    </row>
    <row r="78" spans="1:18" ht="12.75" customHeight="1">
      <c r="A78" s="421"/>
      <c r="B78" s="424"/>
      <c r="C78" s="424"/>
      <c r="D78" s="424"/>
      <c r="E78" s="191">
        <f>'5. Identificación de Riesgos'!D78</f>
        <v>0</v>
      </c>
      <c r="F78" s="410"/>
      <c r="G78" s="440"/>
      <c r="H78" s="424"/>
      <c r="I78" s="434"/>
      <c r="J78" s="437"/>
      <c r="K78" s="437"/>
      <c r="L78" s="458"/>
      <c r="M78" s="424"/>
      <c r="N78" s="424"/>
      <c r="O78" s="179"/>
      <c r="P78" s="179"/>
      <c r="Q78" s="180"/>
      <c r="R78" s="14"/>
    </row>
    <row r="79" spans="1:18" ht="12.75" customHeight="1" thickBot="1">
      <c r="A79" s="422"/>
      <c r="B79" s="425"/>
      <c r="C79" s="425"/>
      <c r="D79" s="425"/>
      <c r="E79" s="193">
        <f>'5. Identificación de Riesgos'!D79</f>
        <v>0</v>
      </c>
      <c r="F79" s="429"/>
      <c r="G79" s="441"/>
      <c r="H79" s="425"/>
      <c r="I79" s="435"/>
      <c r="J79" s="438"/>
      <c r="K79" s="438"/>
      <c r="L79" s="460"/>
      <c r="M79" s="425"/>
      <c r="N79" s="425"/>
      <c r="O79" s="183"/>
      <c r="P79" s="183"/>
      <c r="Q79" s="184"/>
      <c r="R79" s="14"/>
    </row>
    <row r="80" spans="1:18" ht="51">
      <c r="A80" s="420">
        <f>'5. Identificación de Riesgos'!A80</f>
        <v>8</v>
      </c>
      <c r="B80" s="423" t="str">
        <f>'5. Identificación de Riesgos'!B80</f>
        <v>Ofrecer, prometer, entregar, aceptar o solicitar una ventaja indebida para conseguir el favorecimiento competitivo  en  la adición  de  contratos de Estudios y Diseños o construcción de sedes y despachos judiciales.</v>
      </c>
      <c r="C80" s="423" t="str">
        <f>'5. Identificación de Riesgos'!C80</f>
        <v>Cuando se adicionen contratos que son ventajosos para agentes internos y externos, sin la adecuada justificación que soporte su valor.</v>
      </c>
      <c r="D80" s="423" t="s">
        <v>311</v>
      </c>
      <c r="E80" s="190" t="str">
        <f>'5. Identificación de Riesgos'!D80</f>
        <v>Falta de ética de los servidores públicos (Debilidades en principios y valores)</v>
      </c>
      <c r="F80" s="428" t="str">
        <f>'5. Identificación de Riesgos'!H80</f>
        <v>Muy Baja - 1</v>
      </c>
      <c r="G80" s="423" t="str">
        <f>'5. Identificación de Riesgos'!M80</f>
        <v>Moderado - 3</v>
      </c>
      <c r="H80" s="423" t="str">
        <f>'5. Identificación de Riesgos'!N80</f>
        <v>Moderado - 3</v>
      </c>
      <c r="I80" s="465"/>
      <c r="J80" s="436" t="str">
        <f>'6. Valoración Controles'!T80</f>
        <v>Muy Baja - 1</v>
      </c>
      <c r="K80" s="436" t="str">
        <f>'6. Valoración Controles'!U80</f>
        <v>Menor - 2</v>
      </c>
      <c r="L80" s="457"/>
      <c r="M80" s="423" t="str">
        <f>'6. Valoración Controles'!V80</f>
        <v>Bajo - 2</v>
      </c>
      <c r="N80" s="423" t="s">
        <v>385</v>
      </c>
      <c r="O80" s="187" t="s">
        <v>386</v>
      </c>
      <c r="P80" s="187" t="s">
        <v>387</v>
      </c>
      <c r="Q80" s="188">
        <v>45366</v>
      </c>
      <c r="R80" s="14"/>
    </row>
    <row r="81" spans="1:18" ht="21.75" customHeight="1">
      <c r="A81" s="421"/>
      <c r="B81" s="424"/>
      <c r="C81" s="424"/>
      <c r="D81" s="424"/>
      <c r="E81" s="191" t="str">
        <f>'5. Identificación de Riesgos'!D81</f>
        <v>Falta de ética de terceros interesados  (Debilidades principios y valores)</v>
      </c>
      <c r="F81" s="410"/>
      <c r="G81" s="440"/>
      <c r="H81" s="424"/>
      <c r="I81" s="466"/>
      <c r="J81" s="437"/>
      <c r="K81" s="437"/>
      <c r="L81" s="458"/>
      <c r="M81" s="424"/>
      <c r="N81" s="424"/>
      <c r="O81" s="179"/>
      <c r="P81" s="179"/>
      <c r="Q81" s="180"/>
      <c r="R81" s="14"/>
    </row>
    <row r="82" spans="1:18" ht="21.75" customHeight="1">
      <c r="A82" s="421"/>
      <c r="B82" s="424"/>
      <c r="C82" s="424"/>
      <c r="D82" s="424"/>
      <c r="E82" s="191" t="str">
        <f>'5. Identificación de Riesgos'!D82</f>
        <v>Debilidades en los controles de los procedimientos de contratación en lo relacionado con la identificación de necesidades.</v>
      </c>
      <c r="F82" s="410"/>
      <c r="G82" s="440"/>
      <c r="H82" s="424"/>
      <c r="I82" s="466"/>
      <c r="J82" s="437"/>
      <c r="K82" s="437"/>
      <c r="L82" s="458"/>
      <c r="M82" s="424"/>
      <c r="N82" s="424"/>
      <c r="O82" s="179"/>
      <c r="P82" s="179"/>
      <c r="Q82" s="180"/>
      <c r="R82" s="14"/>
    </row>
    <row r="83" spans="1:18" ht="21.75" customHeight="1">
      <c r="A83" s="421"/>
      <c r="B83" s="424"/>
      <c r="C83" s="424"/>
      <c r="D83" s="424"/>
      <c r="E83" s="191">
        <f>'5. Identificación de Riesgos'!D83</f>
        <v>0</v>
      </c>
      <c r="F83" s="410"/>
      <c r="G83" s="440"/>
      <c r="H83" s="424"/>
      <c r="I83" s="466"/>
      <c r="J83" s="437"/>
      <c r="K83" s="437"/>
      <c r="L83" s="458"/>
      <c r="M83" s="424"/>
      <c r="N83" s="424"/>
      <c r="O83" s="179"/>
      <c r="P83" s="179"/>
      <c r="Q83" s="180"/>
      <c r="R83" s="14"/>
    </row>
    <row r="84" spans="1:18" ht="12" customHeight="1">
      <c r="A84" s="421"/>
      <c r="B84" s="424"/>
      <c r="C84" s="424"/>
      <c r="D84" s="424"/>
      <c r="E84" s="191">
        <f>'5. Identificación de Riesgos'!D84</f>
        <v>0</v>
      </c>
      <c r="F84" s="410"/>
      <c r="G84" s="440"/>
      <c r="H84" s="424"/>
      <c r="I84" s="466"/>
      <c r="J84" s="437"/>
      <c r="K84" s="437"/>
      <c r="L84" s="458"/>
      <c r="M84" s="424"/>
      <c r="N84" s="424"/>
      <c r="O84" s="179"/>
      <c r="P84" s="179"/>
      <c r="Q84" s="180"/>
      <c r="R84" s="14"/>
    </row>
    <row r="85" spans="1:18" ht="12" customHeight="1">
      <c r="A85" s="421"/>
      <c r="B85" s="424"/>
      <c r="C85" s="424"/>
      <c r="D85" s="424"/>
      <c r="E85" s="191">
        <f>'5. Identificación de Riesgos'!D85</f>
        <v>0</v>
      </c>
      <c r="F85" s="410"/>
      <c r="G85" s="440"/>
      <c r="H85" s="424"/>
      <c r="I85" s="466"/>
      <c r="J85" s="437"/>
      <c r="K85" s="437"/>
      <c r="L85" s="458"/>
      <c r="M85" s="424"/>
      <c r="N85" s="424"/>
      <c r="O85" s="179"/>
      <c r="P85" s="179"/>
      <c r="Q85" s="180"/>
      <c r="R85" s="14"/>
    </row>
    <row r="86" spans="1:18" ht="12" customHeight="1">
      <c r="A86" s="421"/>
      <c r="B86" s="424"/>
      <c r="C86" s="424"/>
      <c r="D86" s="424"/>
      <c r="E86" s="191">
        <f>'5. Identificación de Riesgos'!D86</f>
        <v>0</v>
      </c>
      <c r="F86" s="410"/>
      <c r="G86" s="440"/>
      <c r="H86" s="424"/>
      <c r="I86" s="466"/>
      <c r="J86" s="437"/>
      <c r="K86" s="437"/>
      <c r="L86" s="458"/>
      <c r="M86" s="424"/>
      <c r="N86" s="424"/>
      <c r="O86" s="179"/>
      <c r="P86" s="179"/>
      <c r="Q86" s="180"/>
      <c r="R86" s="14"/>
    </row>
    <row r="87" spans="1:18" ht="12" customHeight="1">
      <c r="A87" s="421"/>
      <c r="B87" s="424"/>
      <c r="C87" s="424"/>
      <c r="D87" s="424"/>
      <c r="E87" s="191">
        <f>'5. Identificación de Riesgos'!D87</f>
        <v>0</v>
      </c>
      <c r="F87" s="410"/>
      <c r="G87" s="440"/>
      <c r="H87" s="424"/>
      <c r="I87" s="466"/>
      <c r="J87" s="437"/>
      <c r="K87" s="437"/>
      <c r="L87" s="458"/>
      <c r="M87" s="424"/>
      <c r="N87" s="424"/>
      <c r="O87" s="179"/>
      <c r="P87" s="179"/>
      <c r="Q87" s="180"/>
      <c r="R87" s="14"/>
    </row>
    <row r="88" spans="1:18" ht="12" customHeight="1">
      <c r="A88" s="421"/>
      <c r="B88" s="424"/>
      <c r="C88" s="424"/>
      <c r="D88" s="424"/>
      <c r="E88" s="191">
        <f>'5. Identificación de Riesgos'!D88</f>
        <v>0</v>
      </c>
      <c r="F88" s="410"/>
      <c r="G88" s="440"/>
      <c r="H88" s="424"/>
      <c r="I88" s="466"/>
      <c r="J88" s="437"/>
      <c r="K88" s="437"/>
      <c r="L88" s="458"/>
      <c r="M88" s="424"/>
      <c r="N88" s="424"/>
      <c r="O88" s="179"/>
      <c r="P88" s="179"/>
      <c r="Q88" s="180"/>
      <c r="R88" s="14"/>
    </row>
    <row r="89" spans="1:18" ht="12" customHeight="1" thickBot="1">
      <c r="A89" s="422"/>
      <c r="B89" s="425"/>
      <c r="C89" s="425"/>
      <c r="D89" s="425"/>
      <c r="E89" s="193">
        <f>'5. Identificación de Riesgos'!D89</f>
        <v>0</v>
      </c>
      <c r="F89" s="429"/>
      <c r="G89" s="441"/>
      <c r="H89" s="425"/>
      <c r="I89" s="467"/>
      <c r="J89" s="438"/>
      <c r="K89" s="438"/>
      <c r="L89" s="460"/>
      <c r="M89" s="425"/>
      <c r="N89" s="425"/>
      <c r="O89" s="183"/>
      <c r="P89" s="183"/>
      <c r="Q89" s="184"/>
      <c r="R89" s="14"/>
    </row>
    <row r="90" spans="1:18" ht="24" customHeight="1">
      <c r="A90" s="420">
        <f>'5. Identificación de Riesgos'!A90</f>
        <v>9</v>
      </c>
      <c r="B90" s="423" t="str">
        <f>'5. Identificación de Riesgos'!B90</f>
        <v>Ofrecer, prometer, entregar, aceptar o solicitar una ventaja indebida para conseguir la recepción de Diseños u obras.</v>
      </c>
      <c r="C90" s="423" t="str">
        <f>'5. Identificación de Riesgos'!C90</f>
        <v>Cuando un agente interno o externos, obtiene una ventaja indebida por recibir Estudios y Diseños u Obras, que no cumplan con los requisitos contractuales.</v>
      </c>
      <c r="D90" s="423" t="s">
        <v>311</v>
      </c>
      <c r="E90" s="190" t="str">
        <f>'5. Identificación de Riesgos'!D90</f>
        <v>Falta de ética de los servidores públicos (Debilidades en principios y valores)</v>
      </c>
      <c r="F90" s="428" t="str">
        <f>'5. Identificación de Riesgos'!H90</f>
        <v>Muy Baja - 1</v>
      </c>
      <c r="G90" s="423" t="str">
        <f>'5. Identificación de Riesgos'!M90</f>
        <v>Menor - 2</v>
      </c>
      <c r="H90" s="423" t="str">
        <f>'5. Identificación de Riesgos'!N90</f>
        <v>Bajo - 2</v>
      </c>
      <c r="I90" s="433"/>
      <c r="J90" s="436" t="str">
        <f>'6. Valoración Controles'!T90</f>
        <v>Muy Baja - 1</v>
      </c>
      <c r="K90" s="436" t="str">
        <f>'6. Valoración Controles'!U90</f>
        <v>Leve - 1</v>
      </c>
      <c r="L90" s="457"/>
      <c r="M90" s="423" t="str">
        <f>'6. Valoración Controles'!V90</f>
        <v>Bajo - 1</v>
      </c>
      <c r="N90" s="423" t="s">
        <v>385</v>
      </c>
      <c r="O90" s="177" t="s">
        <v>386</v>
      </c>
      <c r="P90" s="177" t="s">
        <v>387</v>
      </c>
      <c r="Q90" s="178">
        <v>45366</v>
      </c>
      <c r="R90" s="14"/>
    </row>
    <row r="91" spans="1:18" ht="24" customHeight="1">
      <c r="A91" s="421"/>
      <c r="B91" s="424"/>
      <c r="C91" s="424"/>
      <c r="D91" s="424"/>
      <c r="E91" s="191" t="str">
        <f>'5. Identificación de Riesgos'!D91</f>
        <v>Falta de ética de terceros interesados  (Debilidades principios y valores)</v>
      </c>
      <c r="F91" s="410"/>
      <c r="G91" s="440"/>
      <c r="H91" s="424"/>
      <c r="I91" s="434"/>
      <c r="J91" s="437"/>
      <c r="K91" s="437"/>
      <c r="L91" s="458"/>
      <c r="M91" s="424"/>
      <c r="N91" s="424"/>
      <c r="O91" s="179"/>
      <c r="P91" s="179"/>
      <c r="Q91" s="180"/>
      <c r="R91" s="14"/>
    </row>
    <row r="92" spans="1:18" ht="30.75" customHeight="1">
      <c r="A92" s="421"/>
      <c r="B92" s="424"/>
      <c r="C92" s="424"/>
      <c r="D92" s="424"/>
      <c r="E92" s="191" t="str">
        <f>'5. Identificación de Riesgos'!D92</f>
        <v>Debilidades en los controles de los procedimientos y obligaciones</v>
      </c>
      <c r="F92" s="410"/>
      <c r="G92" s="440"/>
      <c r="H92" s="424"/>
      <c r="I92" s="434"/>
      <c r="J92" s="437"/>
      <c r="K92" s="437"/>
      <c r="L92" s="458"/>
      <c r="M92" s="424"/>
      <c r="N92" s="424"/>
      <c r="O92" s="179"/>
      <c r="P92" s="179"/>
      <c r="Q92" s="180"/>
      <c r="R92" s="14"/>
    </row>
    <row r="93" spans="1:18" ht="12.75" customHeight="1">
      <c r="A93" s="421"/>
      <c r="B93" s="424"/>
      <c r="C93" s="424"/>
      <c r="D93" s="424"/>
      <c r="E93" s="191">
        <f>'5. Identificación de Riesgos'!D93</f>
        <v>0</v>
      </c>
      <c r="F93" s="410"/>
      <c r="G93" s="440"/>
      <c r="H93" s="424"/>
      <c r="I93" s="434"/>
      <c r="J93" s="437"/>
      <c r="K93" s="437"/>
      <c r="L93" s="458"/>
      <c r="M93" s="424"/>
      <c r="N93" s="424"/>
      <c r="O93" s="179"/>
      <c r="P93" s="179"/>
      <c r="Q93" s="180"/>
      <c r="R93" s="14"/>
    </row>
    <row r="94" spans="1:18" ht="12.75" customHeight="1">
      <c r="A94" s="421"/>
      <c r="B94" s="424"/>
      <c r="C94" s="424"/>
      <c r="D94" s="424"/>
      <c r="E94" s="191">
        <f>'5. Identificación de Riesgos'!D94</f>
        <v>0</v>
      </c>
      <c r="F94" s="410"/>
      <c r="G94" s="440"/>
      <c r="H94" s="424"/>
      <c r="I94" s="434"/>
      <c r="J94" s="437"/>
      <c r="K94" s="437"/>
      <c r="L94" s="458"/>
      <c r="M94" s="424"/>
      <c r="N94" s="424"/>
      <c r="O94" s="179"/>
      <c r="P94" s="179"/>
      <c r="Q94" s="180"/>
      <c r="R94" s="14"/>
    </row>
    <row r="95" spans="1:18" ht="12.75" customHeight="1">
      <c r="A95" s="421"/>
      <c r="B95" s="424"/>
      <c r="C95" s="424"/>
      <c r="D95" s="424"/>
      <c r="E95" s="191">
        <f>'5. Identificación de Riesgos'!D95</f>
        <v>0</v>
      </c>
      <c r="F95" s="410"/>
      <c r="G95" s="440"/>
      <c r="H95" s="424"/>
      <c r="I95" s="434"/>
      <c r="J95" s="437"/>
      <c r="K95" s="437"/>
      <c r="L95" s="458"/>
      <c r="M95" s="424"/>
      <c r="N95" s="424"/>
      <c r="O95" s="179"/>
      <c r="P95" s="179"/>
      <c r="Q95" s="180"/>
      <c r="R95" s="14"/>
    </row>
    <row r="96" spans="1:18" ht="12.75" customHeight="1">
      <c r="A96" s="421"/>
      <c r="B96" s="424"/>
      <c r="C96" s="424"/>
      <c r="D96" s="424"/>
      <c r="E96" s="191">
        <f>'5. Identificación de Riesgos'!D96</f>
        <v>0</v>
      </c>
      <c r="F96" s="410"/>
      <c r="G96" s="440"/>
      <c r="H96" s="424"/>
      <c r="I96" s="434"/>
      <c r="J96" s="437"/>
      <c r="K96" s="437"/>
      <c r="L96" s="458"/>
      <c r="M96" s="424"/>
      <c r="N96" s="424"/>
      <c r="O96" s="179"/>
      <c r="P96" s="179"/>
      <c r="Q96" s="180"/>
      <c r="R96" s="14"/>
    </row>
    <row r="97" spans="1:18" ht="12.75" customHeight="1">
      <c r="A97" s="421"/>
      <c r="B97" s="424"/>
      <c r="C97" s="424"/>
      <c r="D97" s="424"/>
      <c r="E97" s="191">
        <f>'5. Identificación de Riesgos'!D97</f>
        <v>0</v>
      </c>
      <c r="F97" s="410"/>
      <c r="G97" s="440"/>
      <c r="H97" s="424"/>
      <c r="I97" s="434"/>
      <c r="J97" s="437"/>
      <c r="K97" s="437"/>
      <c r="L97" s="458"/>
      <c r="M97" s="424"/>
      <c r="N97" s="424"/>
      <c r="O97" s="179"/>
      <c r="P97" s="179"/>
      <c r="Q97" s="180"/>
      <c r="R97" s="14"/>
    </row>
    <row r="98" spans="1:18" ht="12.75" customHeight="1">
      <c r="A98" s="421"/>
      <c r="B98" s="424"/>
      <c r="C98" s="424"/>
      <c r="D98" s="424"/>
      <c r="E98" s="191">
        <f>'5. Identificación de Riesgos'!D98</f>
        <v>0</v>
      </c>
      <c r="F98" s="410"/>
      <c r="G98" s="440"/>
      <c r="H98" s="424"/>
      <c r="I98" s="434"/>
      <c r="J98" s="437"/>
      <c r="K98" s="437"/>
      <c r="L98" s="458"/>
      <c r="M98" s="424"/>
      <c r="N98" s="424"/>
      <c r="O98" s="179"/>
      <c r="P98" s="179"/>
      <c r="Q98" s="180"/>
      <c r="R98" s="14"/>
    </row>
    <row r="99" spans="1:18" ht="12.75" customHeight="1" thickBot="1">
      <c r="A99" s="422"/>
      <c r="B99" s="425"/>
      <c r="C99" s="425"/>
      <c r="D99" s="425"/>
      <c r="E99" s="193">
        <f>'5. Identificación de Riesgos'!D99</f>
        <v>0</v>
      </c>
      <c r="F99" s="429"/>
      <c r="G99" s="441"/>
      <c r="H99" s="425"/>
      <c r="I99" s="435"/>
      <c r="J99" s="438"/>
      <c r="K99" s="438"/>
      <c r="L99" s="460"/>
      <c r="M99" s="425"/>
      <c r="N99" s="425"/>
      <c r="O99" s="183"/>
      <c r="P99" s="183"/>
      <c r="Q99" s="184"/>
      <c r="R99" s="14"/>
    </row>
    <row r="100" spans="1:18">
      <c r="A100"/>
      <c r="B100"/>
      <c r="C100"/>
      <c r="D100"/>
      <c r="E100" s="37"/>
      <c r="F100"/>
      <c r="G100"/>
      <c r="H100"/>
      <c r="I100" s="1"/>
      <c r="J100"/>
      <c r="K100"/>
      <c r="L100" s="189"/>
      <c r="M100"/>
      <c r="N100"/>
      <c r="O100" s="9"/>
      <c r="P100" s="9"/>
      <c r="Q100" s="9"/>
      <c r="R100" s="14"/>
    </row>
  </sheetData>
  <mergeCells count="142">
    <mergeCell ref="I80:I89"/>
    <mergeCell ref="K40:K49"/>
    <mergeCell ref="A1:C3"/>
    <mergeCell ref="E1:Q3"/>
    <mergeCell ref="A6:B6"/>
    <mergeCell ref="I8:I9"/>
    <mergeCell ref="M90:M99"/>
    <mergeCell ref="N90:N99"/>
    <mergeCell ref="A90:A99"/>
    <mergeCell ref="B90:B99"/>
    <mergeCell ref="C90:C99"/>
    <mergeCell ref="D90:D99"/>
    <mergeCell ref="F90:F99"/>
    <mergeCell ref="M70:M79"/>
    <mergeCell ref="N70:N79"/>
    <mergeCell ref="A80:A89"/>
    <mergeCell ref="B80:B89"/>
    <mergeCell ref="C80:C89"/>
    <mergeCell ref="D80:D89"/>
    <mergeCell ref="F80:F89"/>
    <mergeCell ref="G80:G89"/>
    <mergeCell ref="M40:M49"/>
    <mergeCell ref="N40:N49"/>
    <mergeCell ref="A40:A49"/>
    <mergeCell ref="H70:H79"/>
    <mergeCell ref="J70:J79"/>
    <mergeCell ref="K70:K79"/>
    <mergeCell ref="L70:L79"/>
    <mergeCell ref="L50:L59"/>
    <mergeCell ref="K50:K59"/>
    <mergeCell ref="J50:J59"/>
    <mergeCell ref="I50:I59"/>
    <mergeCell ref="I60:I69"/>
    <mergeCell ref="I70:I79"/>
    <mergeCell ref="L90:L99"/>
    <mergeCell ref="N10:N19"/>
    <mergeCell ref="F10:F19"/>
    <mergeCell ref="G10:G19"/>
    <mergeCell ref="H10:H19"/>
    <mergeCell ref="J10:J19"/>
    <mergeCell ref="K10:K19"/>
    <mergeCell ref="M30:M39"/>
    <mergeCell ref="M60:M69"/>
    <mergeCell ref="N60:N69"/>
    <mergeCell ref="G60:G69"/>
    <mergeCell ref="H60:H69"/>
    <mergeCell ref="J60:J69"/>
    <mergeCell ref="K60:K69"/>
    <mergeCell ref="L60:L69"/>
    <mergeCell ref="N30:N39"/>
    <mergeCell ref="H50:H59"/>
    <mergeCell ref="G50:G59"/>
    <mergeCell ref="N50:N59"/>
    <mergeCell ref="M50:M59"/>
    <mergeCell ref="L80:L89"/>
    <mergeCell ref="M80:M89"/>
    <mergeCell ref="N80:N89"/>
    <mergeCell ref="G70:G79"/>
    <mergeCell ref="L10:L19"/>
    <mergeCell ref="N20:N29"/>
    <mergeCell ref="M10:M19"/>
    <mergeCell ref="C20:C29"/>
    <mergeCell ref="D20:D29"/>
    <mergeCell ref="F30:F39"/>
    <mergeCell ref="G30:G39"/>
    <mergeCell ref="H30:H39"/>
    <mergeCell ref="J30:J39"/>
    <mergeCell ref="L30:L39"/>
    <mergeCell ref="G20:G29"/>
    <mergeCell ref="H20:H29"/>
    <mergeCell ref="J20:J29"/>
    <mergeCell ref="K20:K29"/>
    <mergeCell ref="C30:C39"/>
    <mergeCell ref="L20:L29"/>
    <mergeCell ref="F20:F29"/>
    <mergeCell ref="M20:M29"/>
    <mergeCell ref="I10:I19"/>
    <mergeCell ref="I20:I29"/>
    <mergeCell ref="I30:I39"/>
    <mergeCell ref="M8:M9"/>
    <mergeCell ref="N8:N9"/>
    <mergeCell ref="F8:F9"/>
    <mergeCell ref="G8:G9"/>
    <mergeCell ref="J7:N7"/>
    <mergeCell ref="A4:B4"/>
    <mergeCell ref="A5:B5"/>
    <mergeCell ref="A8:A9"/>
    <mergeCell ref="C4:Q4"/>
    <mergeCell ref="C5:Q5"/>
    <mergeCell ref="C6:Q6"/>
    <mergeCell ref="L8:L9"/>
    <mergeCell ref="J8:J9"/>
    <mergeCell ref="H8:H9"/>
    <mergeCell ref="C8:C9"/>
    <mergeCell ref="K8:K9"/>
    <mergeCell ref="E8:E9"/>
    <mergeCell ref="O8:O9"/>
    <mergeCell ref="P8:P9"/>
    <mergeCell ref="Q8:Q9"/>
    <mergeCell ref="D8:D9"/>
    <mergeCell ref="A7:E7"/>
    <mergeCell ref="F7:H7"/>
    <mergeCell ref="I90:I99"/>
    <mergeCell ref="K30:K39"/>
    <mergeCell ref="A70:A79"/>
    <mergeCell ref="B70:B79"/>
    <mergeCell ref="C70:C79"/>
    <mergeCell ref="D70:D79"/>
    <mergeCell ref="F70:F79"/>
    <mergeCell ref="A50:A59"/>
    <mergeCell ref="C50:C59"/>
    <mergeCell ref="D50:D59"/>
    <mergeCell ref="D30:D39"/>
    <mergeCell ref="A30:A39"/>
    <mergeCell ref="B30:B39"/>
    <mergeCell ref="H80:H89"/>
    <mergeCell ref="J80:J89"/>
    <mergeCell ref="K80:K89"/>
    <mergeCell ref="F40:F49"/>
    <mergeCell ref="G40:G49"/>
    <mergeCell ref="H40:H49"/>
    <mergeCell ref="J40:J49"/>
    <mergeCell ref="G90:G99"/>
    <mergeCell ref="H90:H99"/>
    <mergeCell ref="J90:J99"/>
    <mergeCell ref="K90:K99"/>
    <mergeCell ref="A20:A29"/>
    <mergeCell ref="B20:B29"/>
    <mergeCell ref="B50:B59"/>
    <mergeCell ref="B8:B9"/>
    <mergeCell ref="A60:A69"/>
    <mergeCell ref="B60:B69"/>
    <mergeCell ref="C60:C69"/>
    <mergeCell ref="D60:D69"/>
    <mergeCell ref="F60:F69"/>
    <mergeCell ref="F50:F59"/>
    <mergeCell ref="A10:A19"/>
    <mergeCell ref="B10:B19"/>
    <mergeCell ref="C10:C19"/>
    <mergeCell ref="D10:D19"/>
    <mergeCell ref="C40:C49"/>
    <mergeCell ref="B40:B49"/>
  </mergeCells>
  <conditionalFormatting sqref="F10 F20 F30 F90">
    <cfRule type="containsText" dxfId="500" priority="237" operator="containsText" text="Media">
      <formula>NOT(ISERROR(SEARCH("Media",F10)))</formula>
    </cfRule>
    <cfRule type="containsText" dxfId="499" priority="248" operator="containsText" text="Muy baja">
      <formula>NOT(ISERROR(SEARCH("Muy baja",F10)))</formula>
    </cfRule>
    <cfRule type="containsText" dxfId="498" priority="247" operator="containsText" text="Baja">
      <formula>NOT(ISERROR(SEARCH("Baja",F10)))</formula>
    </cfRule>
    <cfRule type="containsText" dxfId="497" priority="246" operator="containsText" text="Media">
      <formula>NOT(ISERROR(SEARCH("Media",F10)))</formula>
    </cfRule>
    <cfRule type="containsText" dxfId="496" priority="245" operator="containsText" text="Alta">
      <formula>NOT(ISERROR(SEARCH("Alta",F10)))</formula>
    </cfRule>
    <cfRule type="containsText" dxfId="495" priority="244" operator="containsText" text="Muy bajo">
      <formula>NOT(ISERROR(SEARCH("Muy bajo",F10)))</formula>
    </cfRule>
    <cfRule type="containsText" dxfId="494" priority="243" operator="containsText" text="Muy Baja'Tabla probabilidad'!">
      <formula>NOT(ISERROR(SEARCH("Muy Baja'Tabla probabilidad'!",F10)))</formula>
    </cfRule>
    <cfRule type="containsText" dxfId="493" priority="242" operator="containsText" text="Muy Baja">
      <formula>NOT(ISERROR(SEARCH("Muy Baja",F10)))</formula>
    </cfRule>
    <cfRule type="containsText" dxfId="492" priority="241" operator="containsText" text="Muy Baja">
      <formula>NOT(ISERROR(SEARCH("Muy Baja",F10)))</formula>
    </cfRule>
    <cfRule type="containsText" dxfId="491" priority="240" operator="containsText" text="Muy Baja">
      <formula>NOT(ISERROR(SEARCH("Muy Baja",F10)))</formula>
    </cfRule>
    <cfRule type="containsText" dxfId="490" priority="239" operator="containsText" text="Baja">
      <formula>NOT(ISERROR(SEARCH("Baja",F10)))</formula>
    </cfRule>
    <cfRule type="containsText" dxfId="489" priority="238" operator="containsText" text="Muy Baja">
      <formula>NOT(ISERROR(SEARCH("Muy Baja",F10)))</formula>
    </cfRule>
    <cfRule type="cellIs" dxfId="488" priority="251" operator="between">
      <formula>1</formula>
      <formula>2</formula>
    </cfRule>
    <cfRule type="containsText" dxfId="487" priority="236" operator="containsText" text="Media">
      <formula>NOT(ISERROR(SEARCH("Media",F10)))</formula>
    </cfRule>
    <cfRule type="containsText" dxfId="486" priority="233" operator="containsText" text="Muy Alta">
      <formula>NOT(ISERROR(SEARCH("Muy Alta",F10)))</formula>
    </cfRule>
    <cfRule type="containsText" dxfId="485" priority="232" operator="containsText" text="Baja">
      <formula>NOT(ISERROR(SEARCH("Baja",F10)))</formula>
    </cfRule>
    <cfRule type="containsText" dxfId="484" priority="231" operator="containsText" text="Muy Baja">
      <formula>NOT(ISERROR(SEARCH("Muy Baja",F10)))</formula>
    </cfRule>
    <cfRule type="cellIs" dxfId="483" priority="252" operator="between">
      <formula>0</formula>
      <formula>2</formula>
    </cfRule>
    <cfRule type="containsText" dxfId="482" priority="234" operator="containsText" text="Alta">
      <formula>NOT(ISERROR(SEARCH("Alta",F10)))</formula>
    </cfRule>
    <cfRule type="containsText" dxfId="481" priority="235" operator="containsText" text="Media">
      <formula>NOT(ISERROR(SEARCH("Media",F10)))</formula>
    </cfRule>
  </conditionalFormatting>
  <conditionalFormatting sqref="F40">
    <cfRule type="containsText" dxfId="480" priority="29" operator="containsText" text="Muy Alta">
      <formula>NOT(ISERROR(SEARCH("Muy Alta",F40)))</formula>
    </cfRule>
    <cfRule type="containsText" dxfId="479" priority="30" operator="containsText" text="Alta">
      <formula>NOT(ISERROR(SEARCH("Alta",F40)))</formula>
    </cfRule>
    <cfRule type="containsText" dxfId="478" priority="31" operator="containsText" text="Media">
      <formula>NOT(ISERROR(SEARCH("Media",F40)))</formula>
    </cfRule>
    <cfRule type="containsText" dxfId="477" priority="32" operator="containsText" text="Media">
      <formula>NOT(ISERROR(SEARCH("Media",F40)))</formula>
    </cfRule>
    <cfRule type="containsText" dxfId="476" priority="33" operator="containsText" text="Media">
      <formula>NOT(ISERROR(SEARCH("Media",F40)))</formula>
    </cfRule>
    <cfRule type="containsText" dxfId="475" priority="34" operator="containsText" text="Muy Baja">
      <formula>NOT(ISERROR(SEARCH("Muy Baja",F40)))</formula>
    </cfRule>
    <cfRule type="containsText" dxfId="474" priority="35" operator="containsText" text="Baja">
      <formula>NOT(ISERROR(SEARCH("Baja",F40)))</formula>
    </cfRule>
    <cfRule type="containsText" dxfId="473" priority="36" operator="containsText" text="Muy Baja">
      <formula>NOT(ISERROR(SEARCH("Muy Baja",F40)))</formula>
    </cfRule>
    <cfRule type="containsText" dxfId="472" priority="37" operator="containsText" text="Muy Baja">
      <formula>NOT(ISERROR(SEARCH("Muy Baja",F40)))</formula>
    </cfRule>
    <cfRule type="containsText" dxfId="471" priority="38" operator="containsText" text="Muy Baja">
      <formula>NOT(ISERROR(SEARCH("Muy Baja",F40)))</formula>
    </cfRule>
    <cfRule type="containsText" dxfId="470" priority="39" operator="containsText" text="Muy Baja'Tabla probabilidad'!">
      <formula>NOT(ISERROR(SEARCH("Muy Baja'Tabla probabilidad'!",F40)))</formula>
    </cfRule>
    <cfRule type="containsText" dxfId="469" priority="27" operator="containsText" text="Muy Baja">
      <formula>NOT(ISERROR(SEARCH("Muy Baja",F40)))</formula>
    </cfRule>
    <cfRule type="containsText" dxfId="468" priority="41" operator="containsText" text="Alta">
      <formula>NOT(ISERROR(SEARCH("Alta",F40)))</formula>
    </cfRule>
    <cfRule type="containsText" dxfId="467" priority="42" operator="containsText" text="Media">
      <formula>NOT(ISERROR(SEARCH("Media",F40)))</formula>
    </cfRule>
    <cfRule type="containsText" dxfId="466" priority="43" operator="containsText" text="Baja">
      <formula>NOT(ISERROR(SEARCH("Baja",F40)))</formula>
    </cfRule>
    <cfRule type="containsText" dxfId="465" priority="44" operator="containsText" text="Muy baja">
      <formula>NOT(ISERROR(SEARCH("Muy baja",F40)))</formula>
    </cfRule>
    <cfRule type="containsText" dxfId="464" priority="40" operator="containsText" text="Muy bajo">
      <formula>NOT(ISERROR(SEARCH("Muy bajo",F40)))</formula>
    </cfRule>
    <cfRule type="cellIs" dxfId="463" priority="47" operator="between">
      <formula>1</formula>
      <formula>2</formula>
    </cfRule>
    <cfRule type="cellIs" dxfId="462" priority="48" operator="between">
      <formula>0</formula>
      <formula>2</formula>
    </cfRule>
    <cfRule type="containsText" dxfId="461" priority="28" operator="containsText" text="Baja">
      <formula>NOT(ISERROR(SEARCH("Baja",F40)))</formula>
    </cfRule>
  </conditionalFormatting>
  <conditionalFormatting sqref="F50">
    <cfRule type="containsText" dxfId="460" priority="187" operator="containsText" text="Media">
      <formula>NOT(ISERROR(SEARCH("Media",F50)))</formula>
    </cfRule>
    <cfRule type="containsText" dxfId="459" priority="186" operator="containsText" text="Alta">
      <formula>NOT(ISERROR(SEARCH("Alta",F50)))</formula>
    </cfRule>
    <cfRule type="containsText" dxfId="458" priority="185" operator="containsText" text="Muy Alta">
      <formula>NOT(ISERROR(SEARCH("Muy Alta",F50)))</formula>
    </cfRule>
    <cfRule type="containsText" dxfId="457" priority="184" operator="containsText" text="Baja">
      <formula>NOT(ISERROR(SEARCH("Baja",F50)))</formula>
    </cfRule>
    <cfRule type="containsText" dxfId="456" priority="183" operator="containsText" text="Muy Baja">
      <formula>NOT(ISERROR(SEARCH("Muy Baja",F50)))</formula>
    </cfRule>
    <cfRule type="cellIs" dxfId="455" priority="204" operator="between">
      <formula>0</formula>
      <formula>2</formula>
    </cfRule>
    <cfRule type="containsText" dxfId="454" priority="194" operator="containsText" text="Muy Baja">
      <formula>NOT(ISERROR(SEARCH("Muy Baja",F50)))</formula>
    </cfRule>
    <cfRule type="cellIs" dxfId="453" priority="203" operator="between">
      <formula>1</formula>
      <formula>2</formula>
    </cfRule>
    <cfRule type="containsText" dxfId="452" priority="200" operator="containsText" text="Muy baja">
      <formula>NOT(ISERROR(SEARCH("Muy baja",F50)))</formula>
    </cfRule>
    <cfRule type="containsText" dxfId="451" priority="199" operator="containsText" text="Baja">
      <formula>NOT(ISERROR(SEARCH("Baja",F50)))</formula>
    </cfRule>
    <cfRule type="containsText" dxfId="450" priority="198" operator="containsText" text="Media">
      <formula>NOT(ISERROR(SEARCH("Media",F50)))</formula>
    </cfRule>
    <cfRule type="containsText" dxfId="449" priority="197" operator="containsText" text="Alta">
      <formula>NOT(ISERROR(SEARCH("Alta",F50)))</formula>
    </cfRule>
    <cfRule type="containsText" dxfId="448" priority="196" operator="containsText" text="Muy bajo">
      <formula>NOT(ISERROR(SEARCH("Muy bajo",F50)))</formula>
    </cfRule>
    <cfRule type="containsText" dxfId="447" priority="195" operator="containsText" text="Muy Baja'Tabla probabilidad'!">
      <formula>NOT(ISERROR(SEARCH("Muy Baja'Tabla probabilidad'!",F50)))</formula>
    </cfRule>
    <cfRule type="containsText" dxfId="446" priority="193" operator="containsText" text="Muy Baja">
      <formula>NOT(ISERROR(SEARCH("Muy Baja",F50)))</formula>
    </cfRule>
    <cfRule type="containsText" dxfId="445" priority="192" operator="containsText" text="Muy Baja">
      <formula>NOT(ISERROR(SEARCH("Muy Baja",F50)))</formula>
    </cfRule>
    <cfRule type="containsText" dxfId="444" priority="191" operator="containsText" text="Baja">
      <formula>NOT(ISERROR(SEARCH("Baja",F50)))</formula>
    </cfRule>
    <cfRule type="containsText" dxfId="443" priority="190" operator="containsText" text="Muy Baja">
      <formula>NOT(ISERROR(SEARCH("Muy Baja",F50)))</formula>
    </cfRule>
    <cfRule type="containsText" dxfId="442" priority="189" operator="containsText" text="Media">
      <formula>NOT(ISERROR(SEARCH("Media",F50)))</formula>
    </cfRule>
    <cfRule type="containsText" dxfId="441" priority="188" operator="containsText" text="Media">
      <formula>NOT(ISERROR(SEARCH("Media",F50)))</formula>
    </cfRule>
  </conditionalFormatting>
  <conditionalFormatting sqref="F60 F70 F80">
    <cfRule type="containsText" dxfId="440" priority="143" operator="containsText" text="Media">
      <formula>NOT(ISERROR(SEARCH("Media",F60)))</formula>
    </cfRule>
    <cfRule type="containsText" dxfId="439" priority="147" operator="containsText" text="Muy Baja">
      <formula>NOT(ISERROR(SEARCH("Muy Baja",F60)))</formula>
    </cfRule>
    <cfRule type="containsText" dxfId="438" priority="146" operator="containsText" text="Muy Baja">
      <formula>NOT(ISERROR(SEARCH("Muy Baja",F60)))</formula>
    </cfRule>
    <cfRule type="containsText" dxfId="437" priority="145" operator="containsText" text="Baja">
      <formula>NOT(ISERROR(SEARCH("Baja",F60)))</formula>
    </cfRule>
    <cfRule type="containsText" dxfId="436" priority="144" operator="containsText" text="Muy Baja">
      <formula>NOT(ISERROR(SEARCH("Muy Baja",F60)))</formula>
    </cfRule>
    <cfRule type="containsText" dxfId="435" priority="140" operator="containsText" text="Alta">
      <formula>NOT(ISERROR(SEARCH("Alta",F60)))</formula>
    </cfRule>
    <cfRule type="containsText" dxfId="434" priority="141" operator="containsText" text="Media">
      <formula>NOT(ISERROR(SEARCH("Media",F60)))</formula>
    </cfRule>
    <cfRule type="containsText" dxfId="433" priority="142" operator="containsText" text="Media">
      <formula>NOT(ISERROR(SEARCH("Media",F60)))</formula>
    </cfRule>
    <cfRule type="cellIs" dxfId="432" priority="158" operator="between">
      <formula>0</formula>
      <formula>2</formula>
    </cfRule>
    <cfRule type="cellIs" dxfId="431" priority="157" operator="between">
      <formula>1</formula>
      <formula>2</formula>
    </cfRule>
    <cfRule type="containsText" dxfId="430" priority="137" operator="containsText" text="Muy Baja">
      <formula>NOT(ISERROR(SEARCH("Muy Baja",F60)))</formula>
    </cfRule>
    <cfRule type="containsText" dxfId="429" priority="138" operator="containsText" text="Baja">
      <formula>NOT(ISERROR(SEARCH("Baja",F60)))</formula>
    </cfRule>
    <cfRule type="containsText" dxfId="428" priority="139" operator="containsText" text="Muy Alta">
      <formula>NOT(ISERROR(SEARCH("Muy Alta",F60)))</formula>
    </cfRule>
    <cfRule type="containsText" dxfId="427" priority="148" operator="containsText" text="Muy Baja">
      <formula>NOT(ISERROR(SEARCH("Muy Baja",F60)))</formula>
    </cfRule>
    <cfRule type="containsText" dxfId="426" priority="149" operator="containsText" text="Muy Baja'Tabla probabilidad'!">
      <formula>NOT(ISERROR(SEARCH("Muy Baja'Tabla probabilidad'!",F60)))</formula>
    </cfRule>
    <cfRule type="containsText" dxfId="425" priority="150" operator="containsText" text="Muy bajo">
      <formula>NOT(ISERROR(SEARCH("Muy bajo",F60)))</formula>
    </cfRule>
    <cfRule type="containsText" dxfId="424" priority="151" operator="containsText" text="Alta">
      <formula>NOT(ISERROR(SEARCH("Alta",F60)))</formula>
    </cfRule>
    <cfRule type="containsText" dxfId="423" priority="152" operator="containsText" text="Media">
      <formula>NOT(ISERROR(SEARCH("Media",F60)))</formula>
    </cfRule>
    <cfRule type="containsText" dxfId="422" priority="153" operator="containsText" text="Baja">
      <formula>NOT(ISERROR(SEARCH("Baja",F60)))</formula>
    </cfRule>
    <cfRule type="containsText" dxfId="421" priority="154" operator="containsText" text="Muy baja">
      <formula>NOT(ISERROR(SEARCH("Muy baja",F60)))</formula>
    </cfRule>
  </conditionalFormatting>
  <conditionalFormatting sqref="G10 G20 G30 G90">
    <cfRule type="containsText" dxfId="420" priority="226" operator="containsText" text="Mayor">
      <formula>NOT(ISERROR(SEARCH("Mayor",G10)))</formula>
    </cfRule>
    <cfRule type="containsText" dxfId="419" priority="227" operator="containsText" text="Alta">
      <formula>NOT(ISERROR(SEARCH("Alta",G10)))</formula>
    </cfRule>
    <cfRule type="containsText" dxfId="418" priority="225" operator="containsText" text="Catastrófico">
      <formula>NOT(ISERROR(SEARCH("Catastrófico",G10)))</formula>
    </cfRule>
    <cfRule type="containsText" dxfId="417" priority="228" operator="containsText" text="Moderado">
      <formula>NOT(ISERROR(SEARCH("Moderado",G10)))</formula>
    </cfRule>
    <cfRule type="containsText" dxfId="416" priority="229" operator="containsText" text="Menor">
      <formula>NOT(ISERROR(SEARCH("Menor",G10)))</formula>
    </cfRule>
    <cfRule type="containsText" dxfId="415" priority="230" operator="containsText" text="Leve">
      <formula>NOT(ISERROR(SEARCH("Leve",G10)))</formula>
    </cfRule>
  </conditionalFormatting>
  <conditionalFormatting sqref="G40">
    <cfRule type="containsText" dxfId="414" priority="17" operator="containsText" text="Alta">
      <formula>NOT(ISERROR(SEARCH("Alta",G40)))</formula>
    </cfRule>
    <cfRule type="containsText" dxfId="413" priority="16" operator="containsText" text="Mayor">
      <formula>NOT(ISERROR(SEARCH("Mayor",G40)))</formula>
    </cfRule>
    <cfRule type="containsText" dxfId="412" priority="19" operator="containsText" text="Menor">
      <formula>NOT(ISERROR(SEARCH("Menor",G40)))</formula>
    </cfRule>
    <cfRule type="containsText" dxfId="411" priority="18" operator="containsText" text="Moderado">
      <formula>NOT(ISERROR(SEARCH("Moderado",G40)))</formula>
    </cfRule>
    <cfRule type="containsText" dxfId="410" priority="20" operator="containsText" text="Leve">
      <formula>NOT(ISERROR(SEARCH("Leve",G40)))</formula>
    </cfRule>
    <cfRule type="containsText" dxfId="409" priority="15" operator="containsText" text="Catastrófico">
      <formula>NOT(ISERROR(SEARCH("Catastrófico",G40)))</formula>
    </cfRule>
  </conditionalFormatting>
  <conditionalFormatting sqref="G50">
    <cfRule type="containsText" dxfId="408" priority="181" operator="containsText" text="Menor">
      <formula>NOT(ISERROR(SEARCH("Menor",G50)))</formula>
    </cfRule>
    <cfRule type="containsText" dxfId="407" priority="182" operator="containsText" text="Leve">
      <formula>NOT(ISERROR(SEARCH("Leve",G50)))</formula>
    </cfRule>
    <cfRule type="containsText" dxfId="406" priority="180" operator="containsText" text="Moderado">
      <formula>NOT(ISERROR(SEARCH("Moderado",G50)))</formula>
    </cfRule>
    <cfRule type="containsText" dxfId="405" priority="177" operator="containsText" text="Catastrófico">
      <formula>NOT(ISERROR(SEARCH("Catastrófico",G50)))</formula>
    </cfRule>
    <cfRule type="containsText" dxfId="404" priority="178" operator="containsText" text="Mayor">
      <formula>NOT(ISERROR(SEARCH("Mayor",G50)))</formula>
    </cfRule>
    <cfRule type="containsText" dxfId="403" priority="179" operator="containsText" text="Alta">
      <formula>NOT(ISERROR(SEARCH("Alta",G50)))</formula>
    </cfRule>
  </conditionalFormatting>
  <conditionalFormatting sqref="G60 G70 G80">
    <cfRule type="containsText" dxfId="402" priority="107" operator="containsText" text="Catastrófico">
      <formula>NOT(ISERROR(SEARCH("Catastrófico",G60)))</formula>
    </cfRule>
    <cfRule type="containsText" dxfId="401" priority="108" operator="containsText" text="Mayor">
      <formula>NOT(ISERROR(SEARCH("Mayor",G60)))</formula>
    </cfRule>
    <cfRule type="containsText" dxfId="400" priority="109" operator="containsText" text="Alta">
      <formula>NOT(ISERROR(SEARCH("Alta",G60)))</formula>
    </cfRule>
    <cfRule type="containsText" dxfId="399" priority="110" operator="containsText" text="Moderado">
      <formula>NOT(ISERROR(SEARCH("Moderado",G60)))</formula>
    </cfRule>
    <cfRule type="containsText" dxfId="398" priority="111" operator="containsText" text="Menor">
      <formula>NOT(ISERROR(SEARCH("Menor",G60)))</formula>
    </cfRule>
    <cfRule type="containsText" dxfId="397" priority="112" operator="containsText" text="Leve">
      <formula>NOT(ISERROR(SEARCH("Leve",G60)))</formula>
    </cfRule>
  </conditionalFormatting>
  <conditionalFormatting sqref="H40">
    <cfRule type="containsText" dxfId="396" priority="10" operator="containsText" text="Extremo">
      <formula>NOT(ISERROR(SEARCH("Extremo",H40)))</formula>
    </cfRule>
    <cfRule type="containsText" dxfId="395" priority="11" operator="containsText" text="Alto">
      <formula>NOT(ISERROR(SEARCH("Alto",H40)))</formula>
    </cfRule>
    <cfRule type="containsText" dxfId="394" priority="12" operator="containsText" text="Bajo">
      <formula>NOT(ISERROR(SEARCH("Bajo",H40)))</formula>
    </cfRule>
    <cfRule type="containsText" dxfId="393" priority="13" operator="containsText" text="Moderado">
      <formula>NOT(ISERROR(SEARCH("Moderado",H40)))</formula>
    </cfRule>
    <cfRule type="containsText" dxfId="392" priority="14" operator="containsText" text="Extremo">
      <formula>NOT(ISERROR(SEARCH("Extremo",H40)))</formula>
    </cfRule>
  </conditionalFormatting>
  <conditionalFormatting sqref="H60 H70 H80">
    <cfRule type="containsText" dxfId="391" priority="102" operator="containsText" text="Extremo">
      <formula>NOT(ISERROR(SEARCH("Extremo",H60)))</formula>
    </cfRule>
    <cfRule type="containsText" dxfId="390" priority="104" operator="containsText" text="Bajo">
      <formula>NOT(ISERROR(SEARCH("Bajo",H60)))</formula>
    </cfRule>
    <cfRule type="containsText" dxfId="389" priority="105" operator="containsText" text="Moderado">
      <formula>NOT(ISERROR(SEARCH("Moderado",H60)))</formula>
    </cfRule>
    <cfRule type="containsText" dxfId="388" priority="103" operator="containsText" text="Alto">
      <formula>NOT(ISERROR(SEARCH("Alto",H60)))</formula>
    </cfRule>
  </conditionalFormatting>
  <conditionalFormatting sqref="H10:I10 H20:I20 H30:I30 H90:I90">
    <cfRule type="containsText" dxfId="387" priority="223" operator="containsText" text="Moderado">
      <formula>NOT(ISERROR(SEARCH("Moderado",H10)))</formula>
    </cfRule>
    <cfRule type="containsText" dxfId="386" priority="222" operator="containsText" text="Bajo">
      <formula>NOT(ISERROR(SEARCH("Bajo",H10)))</formula>
    </cfRule>
    <cfRule type="containsText" dxfId="385" priority="221" operator="containsText" text="Alto">
      <formula>NOT(ISERROR(SEARCH("Alto",H10)))</formula>
    </cfRule>
    <cfRule type="containsText" dxfId="384" priority="220" operator="containsText" text="Extremo">
      <formula>NOT(ISERROR(SEARCH("Extremo",H10)))</formula>
    </cfRule>
    <cfRule type="containsText" dxfId="383" priority="224" operator="containsText" text="Extremo">
      <formula>NOT(ISERROR(SEARCH("Extremo",H10)))</formula>
    </cfRule>
  </conditionalFormatting>
  <conditionalFormatting sqref="H50:I50">
    <cfRule type="containsText" dxfId="382" priority="176" operator="containsText" text="Extremo">
      <formula>NOT(ISERROR(SEARCH("Extremo",H50)))</formula>
    </cfRule>
    <cfRule type="containsText" dxfId="381" priority="173" operator="containsText" text="Alto">
      <formula>NOT(ISERROR(SEARCH("Alto",H50)))</formula>
    </cfRule>
    <cfRule type="containsText" dxfId="380" priority="172" operator="containsText" text="Extremo">
      <formula>NOT(ISERROR(SEARCH("Extremo",H50)))</formula>
    </cfRule>
    <cfRule type="containsText" dxfId="379" priority="174" operator="containsText" text="Bajo">
      <formula>NOT(ISERROR(SEARCH("Bajo",H50)))</formula>
    </cfRule>
    <cfRule type="containsText" dxfId="378" priority="175" operator="containsText" text="Moderado">
      <formula>NOT(ISERROR(SEARCH("Moderado",H50)))</formula>
    </cfRule>
  </conditionalFormatting>
  <conditionalFormatting sqref="H60:I60 H70:I70 H80:I80">
    <cfRule type="containsText" dxfId="377" priority="106" operator="containsText" text="Extremo">
      <formula>NOT(ISERROR(SEARCH("Extremo",H60)))</formula>
    </cfRule>
  </conditionalFormatting>
  <conditionalFormatting sqref="I60 I70 I80">
    <cfRule type="containsText" dxfId="376" priority="133" operator="containsText" text="Alto">
      <formula>NOT(ISERROR(SEARCH("Alto",I60)))</formula>
    </cfRule>
    <cfRule type="containsText" dxfId="375" priority="136" operator="containsText" text="Extremo">
      <formula>NOT(ISERROR(SEARCH("Extremo",I60)))</formula>
    </cfRule>
    <cfRule type="containsText" dxfId="374" priority="135" operator="containsText" text="Moderado">
      <formula>NOT(ISERROR(SEARCH("Moderado",I60)))</formula>
    </cfRule>
    <cfRule type="containsText" dxfId="373" priority="134" operator="containsText" text="Bajo">
      <formula>NOT(ISERROR(SEARCH("Bajo",I60)))</formula>
    </cfRule>
  </conditionalFormatting>
  <conditionalFormatting sqref="J10:J49 J90:J99">
    <cfRule type="containsText" dxfId="372" priority="208" operator="containsText" text="Media">
      <formula>NOT(ISERROR(SEARCH("Media",J10)))</formula>
    </cfRule>
    <cfRule type="containsText" dxfId="371" priority="210" operator="containsText" text="Muy Baja">
      <formula>NOT(ISERROR(SEARCH("Muy Baja",J10)))</formula>
    </cfRule>
    <cfRule type="containsText" dxfId="370" priority="206" operator="containsText" text="Muy Alta">
      <formula>NOT(ISERROR(SEARCH("Muy Alta",J10)))</formula>
    </cfRule>
    <cfRule type="containsText" dxfId="369" priority="209" operator="containsText" text="Baja">
      <formula>NOT(ISERROR(SEARCH("Baja",J10)))</formula>
    </cfRule>
    <cfRule type="containsText" dxfId="368" priority="207" operator="containsText" text="Alta">
      <formula>NOT(ISERROR(SEARCH("Alta",J10)))</formula>
    </cfRule>
  </conditionalFormatting>
  <conditionalFormatting sqref="J10:J59">
    <cfRule type="containsText" dxfId="367" priority="205" operator="containsText" text="Muy Baja">
      <formula>NOT(ISERROR(SEARCH("Muy Baja",J10)))</formula>
    </cfRule>
  </conditionalFormatting>
  <conditionalFormatting sqref="J50:J59">
    <cfRule type="containsText" dxfId="366" priority="161" operator="containsText" text="Media">
      <formula>NOT(ISERROR(SEARCH("Media",J50)))</formula>
    </cfRule>
    <cfRule type="containsText" dxfId="365" priority="159" operator="containsText" text="Muy Alta">
      <formula>NOT(ISERROR(SEARCH("Muy Alta",J50)))</formula>
    </cfRule>
    <cfRule type="containsText" dxfId="364" priority="160" operator="containsText" text="Alta">
      <formula>NOT(ISERROR(SEARCH("Alta",J50)))</formula>
    </cfRule>
    <cfRule type="containsText" dxfId="363" priority="162" operator="containsText" text="Baja">
      <formula>NOT(ISERROR(SEARCH("Baja",J50)))</formula>
    </cfRule>
  </conditionalFormatting>
  <conditionalFormatting sqref="J50:J99">
    <cfRule type="containsText" dxfId="362" priority="123" operator="containsText" text="Muy Baja">
      <formula>NOT(ISERROR(SEARCH("Muy Baja",J50)))</formula>
    </cfRule>
  </conditionalFormatting>
  <conditionalFormatting sqref="J60:J89">
    <cfRule type="containsText" dxfId="361" priority="119" operator="containsText" text="Muy Alta">
      <formula>NOT(ISERROR(SEARCH("Muy Alta",J60)))</formula>
    </cfRule>
    <cfRule type="containsText" dxfId="360" priority="121" operator="containsText" text="Media">
      <formula>NOT(ISERROR(SEARCH("Media",J60)))</formula>
    </cfRule>
    <cfRule type="containsText" dxfId="359" priority="120" operator="containsText" text="Alta">
      <formula>NOT(ISERROR(SEARCH("Alta",J60)))</formula>
    </cfRule>
    <cfRule type="containsText" dxfId="358" priority="113" operator="containsText" text="Muy Baja">
      <formula>NOT(ISERROR(SEARCH("Muy Baja",J60)))</formula>
    </cfRule>
    <cfRule type="containsText" dxfId="357" priority="122" operator="containsText" text="Baja">
      <formula>NOT(ISERROR(SEARCH("Baja",J60)))</formula>
    </cfRule>
  </conditionalFormatting>
  <conditionalFormatting sqref="K10:K99">
    <cfRule type="containsText" dxfId="356" priority="117" operator="containsText" text="Leve">
      <formula>NOT(ISERROR(SEARCH("Leve",K10)))</formula>
    </cfRule>
    <cfRule type="containsText" dxfId="355" priority="118" operator="containsText" text="Mayor">
      <formula>NOT(ISERROR(SEARCH("Mayor",K10)))</formula>
    </cfRule>
    <cfRule type="containsText" dxfId="354" priority="116" operator="containsText" text="Menor">
      <formula>NOT(ISERROR(SEARCH("Menor",K10)))</formula>
    </cfRule>
    <cfRule type="containsText" dxfId="353" priority="114" operator="containsText" text="Catastrófico">
      <formula>NOT(ISERROR(SEARCH("Catastrófico",K10)))</formula>
    </cfRule>
    <cfRule type="containsText" dxfId="352" priority="115" operator="containsText" text="Moderado">
      <formula>NOT(ISERROR(SEARCH("Moderado",K10)))</formula>
    </cfRule>
  </conditionalFormatting>
  <conditionalFormatting sqref="M10 M20 M30 M90">
    <cfRule type="containsText" dxfId="351" priority="218" operator="containsText" text="Baja">
      <formula>NOT(ISERROR(SEARCH("Baja",M10)))</formula>
    </cfRule>
    <cfRule type="containsText" dxfId="350" priority="211" operator="containsText" text="Extremo">
      <formula>NOT(ISERROR(SEARCH("Extremo",M10)))</formula>
    </cfRule>
    <cfRule type="containsText" dxfId="349" priority="212" operator="containsText" text="Alto">
      <formula>NOT(ISERROR(SEARCH("Alto",M10)))</formula>
    </cfRule>
    <cfRule type="containsText" dxfId="348" priority="213" operator="containsText" text="Moderado">
      <formula>NOT(ISERROR(SEARCH("Moderado",M10)))</formula>
    </cfRule>
    <cfRule type="containsText" dxfId="347" priority="214" operator="containsText" text="Menor">
      <formula>NOT(ISERROR(SEARCH("Menor",M10)))</formula>
    </cfRule>
    <cfRule type="containsText" dxfId="346" priority="215" operator="containsText" text="Bajo">
      <formula>NOT(ISERROR(SEARCH("Bajo",M10)))</formula>
    </cfRule>
    <cfRule type="containsText" dxfId="345" priority="216" operator="containsText" text="Moderado">
      <formula>NOT(ISERROR(SEARCH("Moderado",M10)))</formula>
    </cfRule>
    <cfRule type="containsText" dxfId="344" priority="217" operator="containsText" text="Extremo">
      <formula>NOT(ISERROR(SEARCH("Extremo",M10)))</formula>
    </cfRule>
    <cfRule type="containsText" dxfId="343" priority="219" operator="containsText" text="Alto">
      <formula>NOT(ISERROR(SEARCH("Alto",M10)))</formula>
    </cfRule>
  </conditionalFormatting>
  <conditionalFormatting sqref="M40">
    <cfRule type="containsText" dxfId="342" priority="8" operator="containsText" text="Baja">
      <formula>NOT(ISERROR(SEARCH("Baja",M40)))</formula>
    </cfRule>
    <cfRule type="containsText" dxfId="341" priority="9" operator="containsText" text="Alto">
      <formula>NOT(ISERROR(SEARCH("Alto",M40)))</formula>
    </cfRule>
    <cfRule type="containsText" dxfId="340" priority="7" operator="containsText" text="Extremo">
      <formula>NOT(ISERROR(SEARCH("Extremo",M40)))</formula>
    </cfRule>
    <cfRule type="containsText" dxfId="339" priority="6" operator="containsText" text="Moderado">
      <formula>NOT(ISERROR(SEARCH("Moderado",M40)))</formula>
    </cfRule>
    <cfRule type="containsText" dxfId="338" priority="5" operator="containsText" text="Bajo">
      <formula>NOT(ISERROR(SEARCH("Bajo",M40)))</formula>
    </cfRule>
    <cfRule type="containsText" dxfId="337" priority="4" operator="containsText" text="Menor">
      <formula>NOT(ISERROR(SEARCH("Menor",M40)))</formula>
    </cfRule>
    <cfRule type="containsText" dxfId="336" priority="3" operator="containsText" text="Moderado">
      <formula>NOT(ISERROR(SEARCH("Moderado",M40)))</formula>
    </cfRule>
    <cfRule type="containsText" dxfId="335" priority="2" operator="containsText" text="Alto">
      <formula>NOT(ISERROR(SEARCH("Alto",M40)))</formula>
    </cfRule>
    <cfRule type="containsText" dxfId="334" priority="1" operator="containsText" text="Extremo">
      <formula>NOT(ISERROR(SEARCH("Extremo",M40)))</formula>
    </cfRule>
  </conditionalFormatting>
  <conditionalFormatting sqref="M50">
    <cfRule type="containsText" dxfId="333" priority="169" operator="containsText" text="Extremo">
      <formula>NOT(ISERROR(SEARCH("Extremo",M50)))</formula>
    </cfRule>
    <cfRule type="containsText" dxfId="332" priority="168" operator="containsText" text="Moderado">
      <formula>NOT(ISERROR(SEARCH("Moderado",M50)))</formula>
    </cfRule>
    <cfRule type="containsText" dxfId="331" priority="167" operator="containsText" text="Bajo">
      <formula>NOT(ISERROR(SEARCH("Bajo",M50)))</formula>
    </cfRule>
    <cfRule type="containsText" dxfId="330" priority="166" operator="containsText" text="Menor">
      <formula>NOT(ISERROR(SEARCH("Menor",M50)))</formula>
    </cfRule>
    <cfRule type="containsText" dxfId="329" priority="171" operator="containsText" text="Alto">
      <formula>NOT(ISERROR(SEARCH("Alto",M50)))</formula>
    </cfRule>
    <cfRule type="containsText" dxfId="328" priority="170" operator="containsText" text="Baja">
      <formula>NOT(ISERROR(SEARCH("Baja",M50)))</formula>
    </cfRule>
    <cfRule type="containsText" dxfId="327" priority="163" operator="containsText" text="Extremo">
      <formula>NOT(ISERROR(SEARCH("Extremo",M50)))</formula>
    </cfRule>
    <cfRule type="containsText" dxfId="326" priority="164" operator="containsText" text="Alto">
      <formula>NOT(ISERROR(SEARCH("Alto",M50)))</formula>
    </cfRule>
    <cfRule type="containsText" dxfId="325" priority="165" operator="containsText" text="Moderado">
      <formula>NOT(ISERROR(SEARCH("Moderado",M50)))</formula>
    </cfRule>
  </conditionalFormatting>
  <conditionalFormatting sqref="M60 M70 M80">
    <cfRule type="containsText" dxfId="324" priority="124" operator="containsText" text="Extremo">
      <formula>NOT(ISERROR(SEARCH("Extremo",M60)))</formula>
    </cfRule>
    <cfRule type="containsText" dxfId="323" priority="125" operator="containsText" text="Alto">
      <formula>NOT(ISERROR(SEARCH("Alto",M60)))</formula>
    </cfRule>
    <cfRule type="containsText" dxfId="322" priority="126" operator="containsText" text="Moderado">
      <formula>NOT(ISERROR(SEARCH("Moderado",M60)))</formula>
    </cfRule>
    <cfRule type="containsText" dxfId="321" priority="127" operator="containsText" text="Menor">
      <formula>NOT(ISERROR(SEARCH("Menor",M60)))</formula>
    </cfRule>
    <cfRule type="containsText" dxfId="320" priority="128" operator="containsText" text="Bajo">
      <formula>NOT(ISERROR(SEARCH("Bajo",M60)))</formula>
    </cfRule>
    <cfRule type="containsText" dxfId="319" priority="129" operator="containsText" text="Moderado">
      <formula>NOT(ISERROR(SEARCH("Moderado",M60)))</formula>
    </cfRule>
    <cfRule type="containsText" dxfId="318" priority="130" operator="containsText" text="Extremo">
      <formula>NOT(ISERROR(SEARCH("Extremo",M60)))</formula>
    </cfRule>
    <cfRule type="containsText" dxfId="317" priority="131" operator="containsText" text="Baja">
      <formula>NOT(ISERROR(SEARCH("Baja",M60)))</formula>
    </cfRule>
    <cfRule type="containsText" dxfId="316" priority="132" operator="containsText" text="Alto">
      <formula>NOT(ISERROR(SEARCH("Alto",M60)))</formula>
    </cfRule>
  </conditionalFormatting>
  <dataValidations count="1">
    <dataValidation type="list" allowBlank="1" showInputMessage="1" showErrorMessage="1" sqref="D10:D99">
      <formula1>#REF!</formula1>
    </dataValidation>
  </dataValidations>
  <pageMargins left="0.31496062992125984" right="0.31496062992125984" top="1.1417322834645669" bottom="1.1417322834645669" header="0.31496062992125984" footer="0.31496062992125984"/>
  <pageSetup paperSize="8" scale="63"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50" operator="containsText" id="{9743C059-138D-4FED-B692-15559D7665F5}">
            <xm:f>NOT(ISERROR(SEARCH(#REF!,F10)))</xm:f>
            <xm:f>#REF!</xm:f>
            <x14:dxf>
              <font>
                <color rgb="FF9C0006"/>
              </font>
              <fill>
                <patternFill>
                  <bgColor rgb="FFFFC7CE"/>
                </patternFill>
              </fill>
            </x14:dxf>
          </x14:cfRule>
          <x14:cfRule type="containsText" priority="249" operator="containsText" id="{98BBB724-AB29-48E4-B503-1C1E6BC9CA0A}">
            <xm:f>NOT(ISERROR(SEARCH(#REF!,F10)))</xm:f>
            <xm:f>#REF!</xm:f>
            <x14:dxf>
              <font>
                <color rgb="FF006100"/>
              </font>
              <fill>
                <patternFill>
                  <bgColor rgb="FFC6EFCE"/>
                </patternFill>
              </fill>
            </x14:dxf>
          </x14:cfRule>
          <xm:sqref>F10 F20 F30 F90</xm:sqref>
        </x14:conditionalFormatting>
        <x14:conditionalFormatting xmlns:xm="http://schemas.microsoft.com/office/excel/2006/main">
          <x14:cfRule type="containsText" priority="46" operator="containsText" id="{2FE69D38-44F3-41E2-B18E-0D9B550D2F82}">
            <xm:f>NOT(ISERROR(SEARCH(#REF!,F40)))</xm:f>
            <xm:f>#REF!</xm:f>
            <x14:dxf>
              <font>
                <color rgb="FF9C0006"/>
              </font>
              <fill>
                <patternFill>
                  <bgColor rgb="FFFFC7CE"/>
                </patternFill>
              </fill>
            </x14:dxf>
          </x14:cfRule>
          <x14:cfRule type="containsText" priority="45" operator="containsText" id="{B8E8232B-CE61-4B6B-9165-6D78850BBF51}">
            <xm:f>NOT(ISERROR(SEARCH(#REF!,F40)))</xm:f>
            <xm:f>#REF!</xm:f>
            <x14:dxf>
              <font>
                <color rgb="FF006100"/>
              </font>
              <fill>
                <patternFill>
                  <bgColor rgb="FFC6EFCE"/>
                </patternFill>
              </fill>
            </x14:dxf>
          </x14:cfRule>
          <xm:sqref>F40</xm:sqref>
        </x14:conditionalFormatting>
        <x14:conditionalFormatting xmlns:xm="http://schemas.microsoft.com/office/excel/2006/main">
          <x14:cfRule type="containsText" priority="202" operator="containsText" id="{CBB22F59-1914-425E-9A56-4050CF4CBCA0}">
            <xm:f>NOT(ISERROR(SEARCH(#REF!,F50)))</xm:f>
            <xm:f>#REF!</xm:f>
            <x14:dxf>
              <font>
                <color rgb="FF9C0006"/>
              </font>
              <fill>
                <patternFill>
                  <bgColor rgb="FFFFC7CE"/>
                </patternFill>
              </fill>
            </x14:dxf>
          </x14:cfRule>
          <x14:cfRule type="containsText" priority="201" operator="containsText" id="{DAB74E58-E85C-46C7-B3EE-1EEDAE138768}">
            <xm:f>NOT(ISERROR(SEARCH(#REF!,F50)))</xm:f>
            <xm:f>#REF!</xm:f>
            <x14:dxf>
              <font>
                <color rgb="FF006100"/>
              </font>
              <fill>
                <patternFill>
                  <bgColor rgb="FFC6EFCE"/>
                </patternFill>
              </fill>
            </x14:dxf>
          </x14:cfRule>
          <xm:sqref>F50</xm:sqref>
        </x14:conditionalFormatting>
        <x14:conditionalFormatting xmlns:xm="http://schemas.microsoft.com/office/excel/2006/main">
          <x14:cfRule type="containsText" priority="156" operator="containsText" id="{037BFB13-5C54-4805-B1EE-CB9E52C53588}">
            <xm:f>NOT(ISERROR(SEARCH(#REF!,F60)))</xm:f>
            <xm:f>#REF!</xm:f>
            <x14:dxf>
              <font>
                <color rgb="FF9C0006"/>
              </font>
              <fill>
                <patternFill>
                  <bgColor rgb="FFFFC7CE"/>
                </patternFill>
              </fill>
            </x14:dxf>
          </x14:cfRule>
          <x14:cfRule type="containsText" priority="155" operator="containsText" id="{E83D0FEC-D883-449B-9A44-44A6090C8F58}">
            <xm:f>NOT(ISERROR(SEARCH(#REF!,F60)))</xm:f>
            <xm:f>#REF!</xm:f>
            <x14:dxf>
              <font>
                <color rgb="FF006100"/>
              </font>
              <fill>
                <patternFill>
                  <bgColor rgb="FFC6EFCE"/>
                </patternFill>
              </fill>
            </x14:dxf>
          </x14:cfRule>
          <xm:sqref>F60 F70 F80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'9- Matriz de Calor '!$S$7:$S$10</xm:f>
          </x14:formula1>
          <xm:sqref>N10:N99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18"/>
  <sheetViews>
    <sheetView showGridLines="0" topLeftCell="A22" zoomScale="60" zoomScaleNormal="60" workbookViewId="0">
      <selection activeCell="E8" sqref="E8"/>
    </sheetView>
  </sheetViews>
  <sheetFormatPr baseColWidth="10" defaultColWidth="11.42578125" defaultRowHeight="15"/>
  <cols>
    <col min="2" max="2" width="24.28515625" customWidth="1"/>
    <col min="3" max="3" width="62.85546875" customWidth="1"/>
    <col min="4" max="4" width="10.28515625" bestFit="1" customWidth="1"/>
    <col min="5" max="5" width="84.28515625" style="20" customWidth="1"/>
    <col min="6" max="6" width="24.7109375" customWidth="1"/>
    <col min="7" max="7" width="11.5703125" customWidth="1"/>
    <col min="8" max="8" width="13.7109375" customWidth="1"/>
    <col min="9" max="9" width="28.5703125" hidden="1" customWidth="1"/>
    <col min="10" max="13" width="11.5703125" customWidth="1"/>
    <col min="32" max="137" width="11.42578125" style="1"/>
  </cols>
  <sheetData>
    <row r="1" spans="1:137" s="1" customFormat="1">
      <c r="E1" s="18"/>
    </row>
    <row r="2" spans="1:137" ht="24" thickBot="1">
      <c r="A2" s="1"/>
      <c r="B2" s="473" t="s">
        <v>388</v>
      </c>
      <c r="C2" s="473"/>
      <c r="D2" s="473"/>
      <c r="E2" s="473"/>
      <c r="F2" s="195"/>
      <c r="G2" s="1"/>
      <c r="H2" s="1"/>
      <c r="I2" s="1"/>
      <c r="J2" s="1"/>
      <c r="K2" s="1"/>
      <c r="L2" s="1"/>
      <c r="M2" s="1"/>
      <c r="N2" s="1"/>
      <c r="O2" s="1"/>
      <c r="P2" s="1"/>
      <c r="Q2" s="1"/>
      <c r="R2" s="1"/>
      <c r="S2" s="1"/>
      <c r="T2" s="1"/>
      <c r="U2" s="1"/>
      <c r="V2" s="1"/>
      <c r="W2" s="1"/>
      <c r="X2" s="1"/>
      <c r="Y2" s="1"/>
      <c r="Z2" s="1"/>
      <c r="AA2" s="1"/>
      <c r="AB2" s="1"/>
      <c r="AC2" s="1"/>
      <c r="AD2" s="1"/>
      <c r="AE2" s="1"/>
    </row>
    <row r="3" spans="1:137" ht="16.5" thickTop="1" thickBot="1">
      <c r="A3" s="1"/>
      <c r="B3" s="112"/>
      <c r="C3" s="112"/>
      <c r="D3" s="112"/>
      <c r="E3" s="113"/>
      <c r="F3" s="1"/>
      <c r="G3" s="1"/>
      <c r="H3" s="1"/>
      <c r="I3" s="1"/>
      <c r="J3" s="1"/>
      <c r="K3" s="1"/>
      <c r="L3" s="1"/>
      <c r="M3" s="1"/>
      <c r="N3" s="1"/>
      <c r="O3" s="1"/>
      <c r="P3" s="1"/>
      <c r="Q3" s="1"/>
      <c r="R3" s="1"/>
      <c r="S3" s="1"/>
      <c r="T3" s="1"/>
      <c r="U3" s="1"/>
      <c r="V3" s="1"/>
      <c r="W3" s="1"/>
      <c r="X3" s="1"/>
      <c r="Y3" s="1"/>
      <c r="Z3" s="1"/>
      <c r="AA3" s="1"/>
      <c r="AB3" s="1"/>
      <c r="AC3" s="1"/>
      <c r="AD3" s="1"/>
      <c r="AE3" s="1"/>
    </row>
    <row r="4" spans="1:137" ht="21">
      <c r="A4" s="1"/>
      <c r="B4" s="196"/>
      <c r="C4" s="197" t="s">
        <v>389</v>
      </c>
      <c r="D4" s="198"/>
      <c r="E4" s="199" t="s">
        <v>390</v>
      </c>
      <c r="F4" s="200"/>
      <c r="G4" s="1"/>
      <c r="H4" s="1"/>
      <c r="I4" s="1"/>
      <c r="J4" s="1"/>
      <c r="K4" s="1"/>
      <c r="L4" s="1"/>
      <c r="M4" s="1"/>
      <c r="N4" s="1"/>
      <c r="O4" s="1"/>
      <c r="P4" s="1"/>
      <c r="Q4" s="1"/>
      <c r="R4" s="1"/>
      <c r="S4" s="1"/>
      <c r="T4" s="1"/>
      <c r="U4" s="1"/>
      <c r="V4" s="1"/>
      <c r="W4" s="1"/>
      <c r="X4" s="1"/>
      <c r="Y4" s="1"/>
      <c r="Z4" s="1"/>
      <c r="AA4" s="1"/>
      <c r="AB4" s="1"/>
      <c r="AC4" s="1"/>
      <c r="AD4" s="1"/>
      <c r="AE4" s="1"/>
    </row>
    <row r="5" spans="1:137" ht="40.5">
      <c r="A5" s="1"/>
      <c r="B5" s="196"/>
      <c r="C5" s="201" t="s">
        <v>391</v>
      </c>
      <c r="D5" s="201"/>
      <c r="E5" s="201" t="s">
        <v>392</v>
      </c>
      <c r="F5" s="202" t="s">
        <v>390</v>
      </c>
      <c r="G5" s="1"/>
      <c r="H5" s="1"/>
      <c r="I5" s="1"/>
      <c r="J5" s="1"/>
      <c r="K5" s="1"/>
      <c r="L5" s="1"/>
      <c r="M5" s="1"/>
      <c r="N5" s="1"/>
      <c r="O5" s="1"/>
      <c r="P5" s="1"/>
      <c r="Q5" s="1"/>
      <c r="R5" s="1"/>
      <c r="S5" s="1"/>
      <c r="T5" s="1"/>
      <c r="U5" s="1"/>
      <c r="V5" s="1"/>
      <c r="W5" s="1"/>
      <c r="X5" s="1"/>
      <c r="Y5" s="1"/>
      <c r="Z5" s="1"/>
      <c r="AA5" s="1"/>
      <c r="AB5" s="1"/>
      <c r="AC5" s="1"/>
      <c r="AD5" s="1"/>
      <c r="AE5" s="1"/>
    </row>
    <row r="6" spans="1:137" ht="20.25">
      <c r="A6" s="1"/>
      <c r="B6" s="203" t="s">
        <v>393</v>
      </c>
      <c r="C6" s="204" t="s">
        <v>394</v>
      </c>
      <c r="D6" s="205">
        <v>0.04</v>
      </c>
      <c r="E6" s="206" t="s">
        <v>395</v>
      </c>
      <c r="F6" s="207">
        <v>1</v>
      </c>
      <c r="G6" s="1"/>
      <c r="H6" s="21"/>
      <c r="I6" s="1"/>
      <c r="J6" s="1"/>
      <c r="K6" s="1"/>
      <c r="L6" s="1"/>
      <c r="M6" s="1"/>
      <c r="N6" s="1"/>
      <c r="O6" s="1"/>
      <c r="P6" s="1"/>
      <c r="Q6" s="1"/>
      <c r="R6" s="1"/>
      <c r="S6" s="1"/>
      <c r="T6" s="1"/>
      <c r="U6" s="1"/>
      <c r="V6" s="1"/>
      <c r="W6" s="1"/>
      <c r="X6" s="1"/>
      <c r="Y6" s="1"/>
      <c r="Z6" s="1"/>
      <c r="AA6" s="1"/>
      <c r="AB6" s="1"/>
      <c r="AC6" s="1"/>
      <c r="AD6" s="1"/>
      <c r="AE6" s="1"/>
    </row>
    <row r="7" spans="1:137" ht="20.25">
      <c r="A7" s="1"/>
      <c r="B7" s="208" t="s">
        <v>396</v>
      </c>
      <c r="C7" s="204" t="s">
        <v>397</v>
      </c>
      <c r="D7" s="205">
        <v>0.09</v>
      </c>
      <c r="E7" s="206" t="s">
        <v>398</v>
      </c>
      <c r="F7" s="207">
        <v>2</v>
      </c>
      <c r="G7" s="1"/>
      <c r="H7" s="1"/>
      <c r="I7" s="1"/>
      <c r="J7" s="1"/>
      <c r="K7" s="1"/>
      <c r="L7" s="1"/>
      <c r="M7" s="1"/>
      <c r="N7" s="1"/>
      <c r="O7" s="1"/>
      <c r="P7" s="1"/>
      <c r="Q7" s="1"/>
      <c r="R7" s="1"/>
      <c r="S7" s="1"/>
      <c r="T7" s="1"/>
      <c r="U7" s="1"/>
      <c r="V7" s="1"/>
      <c r="W7" s="1"/>
      <c r="X7" s="1"/>
      <c r="Y7" s="1"/>
      <c r="Z7" s="1"/>
      <c r="AA7" s="1"/>
      <c r="AB7" s="1"/>
      <c r="AC7" s="1"/>
      <c r="AD7" s="1"/>
      <c r="AE7" s="1"/>
    </row>
    <row r="8" spans="1:137" ht="20.25">
      <c r="A8" s="1"/>
      <c r="B8" s="209" t="s">
        <v>399</v>
      </c>
      <c r="C8" s="204" t="s">
        <v>400</v>
      </c>
      <c r="D8" s="205">
        <v>0.28999999999999998</v>
      </c>
      <c r="E8" s="206" t="s">
        <v>401</v>
      </c>
      <c r="F8" s="207">
        <v>3</v>
      </c>
      <c r="G8" s="1"/>
      <c r="H8" s="1"/>
      <c r="I8" s="1"/>
      <c r="J8" s="1"/>
      <c r="K8" s="1"/>
      <c r="L8" s="1"/>
      <c r="M8" s="1"/>
      <c r="N8" s="1"/>
      <c r="O8" s="1"/>
      <c r="P8" s="1"/>
      <c r="Q8" s="1"/>
      <c r="R8" s="1"/>
      <c r="S8" s="1"/>
      <c r="T8" s="1"/>
      <c r="U8" s="1"/>
      <c r="V8" s="1"/>
      <c r="W8" s="1"/>
      <c r="X8" s="1"/>
      <c r="Y8" s="1"/>
      <c r="Z8" s="1"/>
      <c r="AA8" s="1"/>
      <c r="AB8" s="1"/>
      <c r="AC8" s="1"/>
      <c r="AD8" s="1"/>
      <c r="AE8" s="1"/>
    </row>
    <row r="9" spans="1:137" ht="20.25">
      <c r="A9" s="1"/>
      <c r="B9" s="210" t="s">
        <v>402</v>
      </c>
      <c r="C9" s="204" t="s">
        <v>403</v>
      </c>
      <c r="D9" s="205">
        <v>0.49</v>
      </c>
      <c r="E9" s="206" t="s">
        <v>404</v>
      </c>
      <c r="F9" s="207">
        <v>4</v>
      </c>
      <c r="G9" s="1"/>
      <c r="H9" s="1"/>
      <c r="I9" s="1"/>
      <c r="J9" s="1"/>
      <c r="K9" s="1"/>
      <c r="L9" s="1"/>
      <c r="M9" s="1"/>
      <c r="N9" s="1"/>
      <c r="O9" s="1"/>
      <c r="P9" s="1"/>
      <c r="Q9" s="1"/>
      <c r="R9" s="1"/>
      <c r="S9" s="1"/>
      <c r="T9" s="1"/>
      <c r="U9" s="1"/>
      <c r="V9" s="1"/>
      <c r="W9" s="1"/>
      <c r="X9" s="1"/>
      <c r="Y9" s="1"/>
      <c r="Z9" s="1"/>
      <c r="AA9" s="1"/>
      <c r="AB9" s="1"/>
      <c r="AC9" s="1"/>
      <c r="AD9" s="1"/>
      <c r="AE9" s="1"/>
    </row>
    <row r="10" spans="1:137" ht="20.25">
      <c r="A10" s="1"/>
      <c r="B10" s="211" t="s">
        <v>405</v>
      </c>
      <c r="C10" s="204" t="s">
        <v>406</v>
      </c>
      <c r="D10" s="205">
        <v>1</v>
      </c>
      <c r="E10" s="206" t="s">
        <v>407</v>
      </c>
      <c r="F10" s="207">
        <v>5</v>
      </c>
      <c r="G10" s="1"/>
      <c r="H10" s="1"/>
      <c r="I10" s="212" t="s">
        <v>408</v>
      </c>
      <c r="J10" s="1"/>
      <c r="K10" s="1"/>
      <c r="L10" s="1"/>
      <c r="M10" s="1"/>
      <c r="N10" s="1"/>
      <c r="O10" s="1"/>
      <c r="P10" s="1"/>
      <c r="Q10" s="1"/>
      <c r="R10" s="1"/>
      <c r="S10" s="1"/>
      <c r="T10" s="1"/>
      <c r="U10" s="1"/>
      <c r="V10" s="1"/>
      <c r="W10" s="1"/>
      <c r="X10" s="1"/>
      <c r="Y10" s="1"/>
      <c r="Z10" s="1"/>
      <c r="AA10" s="1"/>
      <c r="AB10" s="1"/>
      <c r="AC10" s="1"/>
      <c r="AD10" s="1"/>
      <c r="AE10" s="1"/>
    </row>
    <row r="11" spans="1:137" ht="16.5">
      <c r="A11" s="1"/>
      <c r="B11" s="3"/>
      <c r="C11" s="2"/>
      <c r="D11" s="2"/>
      <c r="E11" s="19"/>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137">
      <c r="A12" s="1"/>
      <c r="B12" s="1"/>
      <c r="C12" s="1"/>
      <c r="D12" s="1"/>
      <c r="E12" s="18"/>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137">
      <c r="A13" s="1"/>
      <c r="B13" s="1"/>
      <c r="C13" s="1"/>
      <c r="D13" s="1"/>
      <c r="E13" s="18"/>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137" ht="23.25">
      <c r="A14" s="1"/>
      <c r="B14" s="474" t="s">
        <v>409</v>
      </c>
      <c r="C14" s="474"/>
      <c r="D14" s="474"/>
      <c r="E14" s="474"/>
      <c r="F14" s="213"/>
      <c r="G14" s="23"/>
      <c r="H14" s="1"/>
      <c r="I14" s="1"/>
      <c r="J14" s="1"/>
      <c r="K14" s="1"/>
      <c r="L14" s="1"/>
      <c r="M14" s="1"/>
      <c r="N14" s="1"/>
      <c r="O14" s="1"/>
      <c r="P14" s="1"/>
      <c r="Q14" s="1"/>
      <c r="R14" s="1"/>
      <c r="S14" s="1"/>
      <c r="T14" s="1"/>
      <c r="U14" s="1"/>
      <c r="V14" s="1"/>
      <c r="W14" s="1"/>
      <c r="X14" s="1"/>
      <c r="Y14" s="1"/>
      <c r="Z14" s="1"/>
      <c r="AA14" s="1"/>
      <c r="AB14" s="1"/>
      <c r="AC14" s="1"/>
      <c r="AD14" s="1"/>
      <c r="AE14" s="1"/>
    </row>
    <row r="15" spans="1:137" ht="20.25">
      <c r="A15" s="1"/>
      <c r="B15" s="214"/>
      <c r="C15" s="215"/>
      <c r="D15" s="215"/>
      <c r="E15" s="215"/>
      <c r="F15" s="214"/>
      <c r="G15" s="1"/>
      <c r="H15" s="1"/>
      <c r="I15" s="1"/>
      <c r="J15" s="1"/>
      <c r="K15" s="1"/>
      <c r="L15" s="1"/>
      <c r="M15" s="1"/>
      <c r="N15" s="1"/>
      <c r="O15" s="1"/>
      <c r="P15" s="1"/>
      <c r="Q15" s="1"/>
      <c r="R15" s="1"/>
      <c r="S15" s="1"/>
      <c r="T15" s="1"/>
      <c r="U15" s="1"/>
      <c r="V15" s="1"/>
      <c r="W15" s="1"/>
      <c r="X15" s="1"/>
      <c r="Y15" s="1"/>
      <c r="Z15" s="1"/>
      <c r="AA15" s="1"/>
      <c r="AB15" s="1"/>
      <c r="AC15" s="1"/>
      <c r="AD15" s="1"/>
      <c r="AE15" s="1"/>
    </row>
    <row r="16" spans="1:137" s="26" customFormat="1" ht="20.25">
      <c r="A16" s="25"/>
      <c r="B16" s="214"/>
      <c r="C16" s="475" t="s">
        <v>290</v>
      </c>
      <c r="D16" s="475"/>
      <c r="E16" s="475"/>
      <c r="F16" s="214"/>
      <c r="G16" s="25"/>
      <c r="H16" s="25"/>
      <c r="I16" s="216" t="s">
        <v>288</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row>
    <row r="17" spans="1:137" s="26" customFormat="1" ht="30.75" customHeight="1">
      <c r="A17" s="25"/>
      <c r="B17" s="203" t="s">
        <v>410</v>
      </c>
      <c r="C17" s="472" t="s">
        <v>307</v>
      </c>
      <c r="D17" s="472"/>
      <c r="E17" s="472"/>
      <c r="F17" s="207">
        <v>1</v>
      </c>
      <c r="G17" s="25"/>
      <c r="H17" s="25"/>
      <c r="I17" s="212" t="s">
        <v>290</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row>
    <row r="18" spans="1:137" s="26" customFormat="1" ht="30.75" customHeight="1">
      <c r="A18" s="25"/>
      <c r="B18" s="208" t="s">
        <v>411</v>
      </c>
      <c r="C18" s="472" t="s">
        <v>291</v>
      </c>
      <c r="D18" s="472"/>
      <c r="E18" s="472"/>
      <c r="F18" s="207">
        <v>2</v>
      </c>
      <c r="G18" s="25"/>
      <c r="H18" s="25"/>
      <c r="I18" s="212" t="s">
        <v>292</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row>
    <row r="19" spans="1:137" s="26" customFormat="1" ht="30.75" customHeight="1">
      <c r="A19" s="25"/>
      <c r="B19" s="209" t="s">
        <v>412</v>
      </c>
      <c r="C19" s="472" t="s">
        <v>413</v>
      </c>
      <c r="D19" s="472"/>
      <c r="E19" s="472"/>
      <c r="F19" s="207">
        <v>3</v>
      </c>
      <c r="G19" s="25"/>
      <c r="H19" s="25"/>
      <c r="I19" s="212" t="s">
        <v>311</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row>
    <row r="20" spans="1:137" s="26" customFormat="1" ht="30.75" customHeight="1">
      <c r="A20" s="25"/>
      <c r="B20" s="210" t="s">
        <v>414</v>
      </c>
      <c r="C20" s="472" t="s">
        <v>330</v>
      </c>
      <c r="D20" s="472"/>
      <c r="E20" s="472"/>
      <c r="F20" s="207">
        <v>4</v>
      </c>
      <c r="G20" s="25"/>
      <c r="H20" s="25"/>
      <c r="I20" s="212" t="s">
        <v>295</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row>
    <row r="21" spans="1:137" s="26" customFormat="1" ht="30.75" customHeight="1">
      <c r="A21" s="25"/>
      <c r="B21" s="211" t="s">
        <v>415</v>
      </c>
      <c r="C21" s="472" t="s">
        <v>319</v>
      </c>
      <c r="D21" s="472"/>
      <c r="E21" s="472"/>
      <c r="F21" s="207">
        <v>5</v>
      </c>
      <c r="G21" s="25"/>
      <c r="H21" s="25"/>
      <c r="I21" s="212" t="str">
        <f>C48</f>
        <v>Interrupción o afectación en la prestación del servicio administrativo</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row>
    <row r="22" spans="1:137" s="26" customFormat="1" ht="20.25">
      <c r="A22" s="25"/>
      <c r="B22" s="27"/>
      <c r="C22" s="24"/>
      <c r="D22" s="24"/>
      <c r="E22" s="24"/>
      <c r="F22" s="28"/>
      <c r="G22" s="25"/>
      <c r="H22" s="25"/>
      <c r="I22" s="212" t="str">
        <f>C56</f>
        <v>Afectación Ambiental</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row>
    <row r="23" spans="1:137" s="26" customFormat="1" ht="20.25">
      <c r="A23" s="25"/>
      <c r="B23" s="27"/>
      <c r="C23" s="24"/>
      <c r="D23" s="24"/>
      <c r="E23" s="24"/>
      <c r="F23" s="28"/>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row>
    <row r="24" spans="1:137" s="26" customFormat="1" ht="20.25">
      <c r="A24" s="25"/>
      <c r="B24" s="214"/>
      <c r="C24" s="476" t="s">
        <v>292</v>
      </c>
      <c r="D24" s="476"/>
      <c r="E24" s="476"/>
      <c r="F24" s="28"/>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row>
    <row r="25" spans="1:137" s="26" customFormat="1" ht="20.25">
      <c r="A25" s="25"/>
      <c r="B25" s="217" t="s">
        <v>410</v>
      </c>
      <c r="C25" s="472" t="s">
        <v>416</v>
      </c>
      <c r="D25" s="472"/>
      <c r="E25" s="472"/>
      <c r="F25" s="207">
        <v>1</v>
      </c>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row>
    <row r="26" spans="1:137" s="26" customFormat="1" ht="20.25">
      <c r="A26" s="25"/>
      <c r="B26" s="218" t="s">
        <v>411</v>
      </c>
      <c r="C26" s="472" t="s">
        <v>302</v>
      </c>
      <c r="D26" s="472"/>
      <c r="E26" s="472"/>
      <c r="F26" s="207">
        <v>2</v>
      </c>
      <c r="G26" s="25"/>
      <c r="H26" s="25"/>
      <c r="I26" s="27"/>
      <c r="J26" s="27"/>
      <c r="K26" s="27"/>
      <c r="L26" s="27"/>
      <c r="M26" s="27"/>
      <c r="N26" s="27"/>
      <c r="O26" s="27"/>
      <c r="P26" s="27"/>
      <c r="Q26" s="27"/>
      <c r="R26" s="27"/>
      <c r="S26" s="27"/>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row>
    <row r="27" spans="1:137" s="26" customFormat="1" ht="20.25">
      <c r="A27" s="25"/>
      <c r="B27" s="219" t="s">
        <v>412</v>
      </c>
      <c r="C27" s="472" t="s">
        <v>293</v>
      </c>
      <c r="D27" s="472"/>
      <c r="E27" s="472"/>
      <c r="F27" s="207">
        <v>3</v>
      </c>
      <c r="G27" s="25"/>
      <c r="H27" s="25"/>
      <c r="I27" s="27" t="e">
        <v>#REF!</v>
      </c>
      <c r="J27" s="27"/>
      <c r="K27" s="27"/>
      <c r="L27" s="27"/>
      <c r="M27" s="27"/>
      <c r="N27" s="27"/>
      <c r="O27" s="27"/>
      <c r="P27" s="27"/>
      <c r="Q27" s="27"/>
      <c r="R27" s="27"/>
      <c r="S27" s="27"/>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row>
    <row r="28" spans="1:137" s="26" customFormat="1" ht="20.25">
      <c r="A28" s="25"/>
      <c r="B28" s="220" t="s">
        <v>414</v>
      </c>
      <c r="C28" s="472" t="s">
        <v>333</v>
      </c>
      <c r="D28" s="472"/>
      <c r="E28" s="472"/>
      <c r="F28" s="207">
        <v>4</v>
      </c>
      <c r="G28" s="25"/>
      <c r="H28" s="25"/>
      <c r="I28" s="27" t="e">
        <v>#REF!</v>
      </c>
      <c r="J28" s="27"/>
      <c r="K28" s="27"/>
      <c r="L28" s="27"/>
      <c r="M28" s="27"/>
      <c r="N28" s="27"/>
      <c r="O28" s="27"/>
      <c r="P28" s="27"/>
      <c r="Q28" s="27"/>
      <c r="R28" s="27"/>
      <c r="S28" s="27"/>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row>
    <row r="29" spans="1:137" s="26" customFormat="1" ht="20.25">
      <c r="A29" s="25"/>
      <c r="B29" s="221" t="s">
        <v>415</v>
      </c>
      <c r="C29" s="472" t="s">
        <v>309</v>
      </c>
      <c r="D29" s="472"/>
      <c r="E29" s="472"/>
      <c r="F29" s="207">
        <v>5</v>
      </c>
      <c r="G29" s="25"/>
      <c r="H29" s="25"/>
      <c r="I29" s="27" t="e">
        <v>#REF!</v>
      </c>
      <c r="J29" s="27"/>
      <c r="K29" s="27"/>
      <c r="L29" s="27"/>
      <c r="M29" s="27"/>
      <c r="N29" s="27"/>
      <c r="O29" s="27"/>
      <c r="P29" s="27"/>
      <c r="Q29" s="27"/>
      <c r="R29" s="27"/>
      <c r="S29" s="27"/>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row>
    <row r="30" spans="1:137" s="26" customFormat="1" ht="20.25">
      <c r="A30" s="25"/>
      <c r="B30" s="27"/>
      <c r="C30" s="24"/>
      <c r="D30" s="24"/>
      <c r="E30" s="24"/>
      <c r="F30" s="28"/>
      <c r="G30" s="25"/>
      <c r="H30" s="25"/>
      <c r="I30" s="27" t="e">
        <v>#REF!</v>
      </c>
      <c r="J30" s="27"/>
      <c r="K30" s="27"/>
      <c r="L30" s="27"/>
      <c r="M30" s="27"/>
      <c r="N30" s="27"/>
      <c r="O30" s="27"/>
      <c r="P30" s="27"/>
      <c r="Q30" s="27"/>
      <c r="R30" s="27"/>
      <c r="S30" s="27"/>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row>
    <row r="31" spans="1:137" s="25" customFormat="1" ht="20.25">
      <c r="B31" s="29"/>
      <c r="C31" s="29"/>
      <c r="D31" s="29"/>
      <c r="E31" s="29"/>
      <c r="F31" s="28"/>
      <c r="I31" s="27" t="e">
        <v>#REF!</v>
      </c>
      <c r="J31" s="27"/>
      <c r="K31" s="27"/>
      <c r="L31" s="27"/>
      <c r="M31" s="27"/>
      <c r="N31" s="27"/>
      <c r="O31" s="27"/>
      <c r="P31" s="27"/>
      <c r="Q31" s="27"/>
      <c r="R31" s="27"/>
      <c r="S31" s="27"/>
    </row>
    <row r="32" spans="1:137" s="25" customFormat="1" ht="20.25">
      <c r="B32" s="222"/>
      <c r="C32" s="475" t="s">
        <v>311</v>
      </c>
      <c r="D32" s="475"/>
      <c r="E32" s="475"/>
      <c r="F32" s="28"/>
      <c r="I32" s="27"/>
      <c r="J32" s="27"/>
      <c r="K32" s="27"/>
      <c r="L32" s="27"/>
      <c r="M32" s="27"/>
      <c r="N32" s="27"/>
      <c r="O32" s="27"/>
      <c r="P32" s="27"/>
      <c r="Q32" s="27"/>
      <c r="R32" s="27"/>
      <c r="S32" s="27"/>
    </row>
    <row r="33" spans="2:19" s="25" customFormat="1" ht="20.25">
      <c r="B33" s="203" t="s">
        <v>410</v>
      </c>
      <c r="C33" s="472" t="s">
        <v>327</v>
      </c>
      <c r="D33" s="472"/>
      <c r="E33" s="472"/>
      <c r="F33" s="207">
        <v>1</v>
      </c>
      <c r="I33" s="27" t="e">
        <v>#REF!</v>
      </c>
      <c r="J33" s="27"/>
      <c r="K33" s="27"/>
      <c r="L33" s="27"/>
      <c r="M33" s="27"/>
      <c r="N33" s="27"/>
      <c r="O33" s="27"/>
      <c r="P33" s="27"/>
      <c r="Q33" s="27"/>
      <c r="R33" s="27"/>
      <c r="S33" s="27"/>
    </row>
    <row r="34" spans="2:19" s="25" customFormat="1" ht="20.25">
      <c r="B34" s="208" t="s">
        <v>411</v>
      </c>
      <c r="C34" s="472" t="s">
        <v>312</v>
      </c>
      <c r="D34" s="472"/>
      <c r="E34" s="472"/>
      <c r="F34" s="207">
        <v>2</v>
      </c>
      <c r="I34" s="27" t="e">
        <v>#REF!</v>
      </c>
      <c r="J34" s="27"/>
      <c r="K34" s="27"/>
      <c r="L34" s="27"/>
      <c r="M34" s="27"/>
      <c r="N34" s="27"/>
      <c r="O34" s="27"/>
      <c r="P34" s="27"/>
      <c r="Q34" s="27"/>
      <c r="R34" s="27"/>
      <c r="S34" s="27"/>
    </row>
    <row r="35" spans="2:19" s="25" customFormat="1" ht="20.25">
      <c r="B35" s="209" t="s">
        <v>412</v>
      </c>
      <c r="C35" s="472" t="s">
        <v>417</v>
      </c>
      <c r="D35" s="472"/>
      <c r="E35" s="472"/>
      <c r="F35" s="207">
        <v>3</v>
      </c>
      <c r="I35" s="27" t="e">
        <v>#REF!</v>
      </c>
      <c r="J35" s="27"/>
      <c r="K35" s="27"/>
      <c r="L35" s="27"/>
      <c r="M35" s="27"/>
      <c r="N35" s="27"/>
      <c r="O35" s="27"/>
      <c r="P35" s="27"/>
      <c r="Q35" s="27"/>
      <c r="R35" s="27"/>
      <c r="S35" s="27"/>
    </row>
    <row r="36" spans="2:19" s="25" customFormat="1" ht="20.25">
      <c r="B36" s="210" t="s">
        <v>414</v>
      </c>
      <c r="C36" s="472" t="s">
        <v>418</v>
      </c>
      <c r="D36" s="472"/>
      <c r="E36" s="472"/>
      <c r="F36" s="207">
        <v>4</v>
      </c>
      <c r="I36" s="27" t="e">
        <v>#REF!</v>
      </c>
      <c r="J36" s="27"/>
      <c r="K36" s="27"/>
      <c r="L36" s="27"/>
      <c r="M36" s="27"/>
      <c r="N36" s="27"/>
      <c r="O36" s="27"/>
      <c r="P36" s="27"/>
      <c r="Q36" s="27"/>
      <c r="R36" s="27"/>
      <c r="S36" s="27"/>
    </row>
    <row r="37" spans="2:19" s="25" customFormat="1" ht="20.25">
      <c r="B37" s="211" t="s">
        <v>415</v>
      </c>
      <c r="C37" s="472" t="s">
        <v>419</v>
      </c>
      <c r="D37" s="472"/>
      <c r="E37" s="472"/>
      <c r="F37" s="207">
        <v>5</v>
      </c>
      <c r="I37" s="27" t="e">
        <v>#REF!</v>
      </c>
      <c r="J37" s="27"/>
      <c r="K37" s="27"/>
      <c r="L37" s="27"/>
      <c r="M37" s="27"/>
      <c r="N37" s="27"/>
      <c r="O37" s="27"/>
      <c r="P37" s="27"/>
      <c r="Q37" s="27"/>
      <c r="R37" s="27"/>
      <c r="S37" s="27"/>
    </row>
    <row r="38" spans="2:19" s="25" customFormat="1" ht="20.25">
      <c r="B38" s="29"/>
      <c r="C38" s="29"/>
      <c r="D38" s="29"/>
      <c r="E38" s="29"/>
      <c r="F38" s="28"/>
      <c r="I38" s="27"/>
      <c r="J38" s="27"/>
      <c r="K38" s="27"/>
      <c r="L38" s="27"/>
      <c r="M38" s="27"/>
      <c r="N38" s="27"/>
      <c r="O38" s="27"/>
      <c r="P38" s="27"/>
      <c r="Q38" s="27"/>
      <c r="R38" s="27"/>
      <c r="S38" s="27"/>
    </row>
    <row r="39" spans="2:19" s="25" customFormat="1" ht="20.25">
      <c r="B39" s="29"/>
      <c r="C39" s="29"/>
      <c r="D39" s="29"/>
      <c r="E39" s="29"/>
      <c r="F39" s="28"/>
    </row>
    <row r="40" spans="2:19" s="25" customFormat="1" ht="20.25">
      <c r="B40" s="214"/>
      <c r="C40" s="475" t="s">
        <v>295</v>
      </c>
      <c r="D40" s="475"/>
      <c r="E40" s="475"/>
      <c r="F40" s="28"/>
    </row>
    <row r="41" spans="2:19" s="25" customFormat="1" ht="20.25">
      <c r="B41" s="223" t="s">
        <v>410</v>
      </c>
      <c r="C41" s="472" t="s">
        <v>296</v>
      </c>
      <c r="D41" s="472"/>
      <c r="E41" s="472"/>
      <c r="F41" s="207">
        <v>1</v>
      </c>
    </row>
    <row r="42" spans="2:19" s="25" customFormat="1" ht="20.25">
      <c r="B42" s="224" t="s">
        <v>411</v>
      </c>
      <c r="C42" s="472" t="s">
        <v>420</v>
      </c>
      <c r="D42" s="472"/>
      <c r="E42" s="472"/>
      <c r="F42" s="207">
        <v>2</v>
      </c>
    </row>
    <row r="43" spans="2:19" s="25" customFormat="1" ht="20.25">
      <c r="B43" s="225" t="s">
        <v>412</v>
      </c>
      <c r="C43" s="472" t="s">
        <v>421</v>
      </c>
      <c r="D43" s="472"/>
      <c r="E43" s="472"/>
      <c r="F43" s="207">
        <v>3</v>
      </c>
    </row>
    <row r="44" spans="2:19" s="25" customFormat="1" ht="20.25">
      <c r="B44" s="226" t="s">
        <v>414</v>
      </c>
      <c r="C44" s="472" t="s">
        <v>304</v>
      </c>
      <c r="D44" s="472"/>
      <c r="E44" s="472"/>
      <c r="F44" s="207">
        <v>4</v>
      </c>
    </row>
    <row r="45" spans="2:19" s="25" customFormat="1" ht="20.25">
      <c r="B45" s="227" t="s">
        <v>415</v>
      </c>
      <c r="C45" s="472" t="s">
        <v>422</v>
      </c>
      <c r="D45" s="472"/>
      <c r="E45" s="472"/>
      <c r="F45" s="207">
        <v>5</v>
      </c>
    </row>
    <row r="46" spans="2:19" s="25" customFormat="1" ht="20.25">
      <c r="B46" s="27"/>
      <c r="C46" s="27" t="s">
        <v>423</v>
      </c>
      <c r="D46" s="27"/>
      <c r="F46" s="28"/>
    </row>
    <row r="47" spans="2:19" s="25" customFormat="1" ht="20.25">
      <c r="B47" s="27"/>
      <c r="C47" s="27"/>
      <c r="D47" s="27"/>
      <c r="F47" s="28"/>
    </row>
    <row r="48" spans="2:19" s="25" customFormat="1" ht="20.25">
      <c r="B48" s="214"/>
      <c r="C48" s="476" t="s">
        <v>299</v>
      </c>
      <c r="D48" s="476"/>
      <c r="E48" s="476"/>
      <c r="F48" s="28"/>
    </row>
    <row r="49" spans="2:11" s="25" customFormat="1" ht="20.25" customHeight="1">
      <c r="B49" s="217" t="s">
        <v>410</v>
      </c>
      <c r="C49" s="472" t="s">
        <v>300</v>
      </c>
      <c r="D49" s="472"/>
      <c r="E49" s="472"/>
      <c r="F49" s="207">
        <v>1</v>
      </c>
    </row>
    <row r="50" spans="2:11" s="25" customFormat="1" ht="20.25" customHeight="1">
      <c r="B50" s="218" t="s">
        <v>411</v>
      </c>
      <c r="C50" s="472" t="s">
        <v>306</v>
      </c>
      <c r="D50" s="472"/>
      <c r="E50" s="472"/>
      <c r="F50" s="207">
        <v>2</v>
      </c>
      <c r="K50" s="214"/>
    </row>
    <row r="51" spans="2:11" s="25" customFormat="1" ht="20.25" customHeight="1">
      <c r="B51" s="219" t="s">
        <v>412</v>
      </c>
      <c r="C51" s="472" t="s">
        <v>424</v>
      </c>
      <c r="D51" s="472"/>
      <c r="E51" s="472"/>
      <c r="F51" s="207">
        <v>3</v>
      </c>
    </row>
    <row r="52" spans="2:11" s="25" customFormat="1" ht="20.25" customHeight="1">
      <c r="B52" s="220" t="s">
        <v>414</v>
      </c>
      <c r="C52" s="472" t="s">
        <v>425</v>
      </c>
      <c r="D52" s="472"/>
      <c r="E52" s="472"/>
      <c r="F52" s="207">
        <v>4</v>
      </c>
    </row>
    <row r="53" spans="2:11" s="25" customFormat="1" ht="20.25" customHeight="1">
      <c r="B53" s="221" t="s">
        <v>415</v>
      </c>
      <c r="C53" s="472" t="s">
        <v>426</v>
      </c>
      <c r="D53" s="472"/>
      <c r="E53" s="472"/>
      <c r="F53" s="207">
        <v>5</v>
      </c>
    </row>
    <row r="54" spans="2:11" s="25" customFormat="1" ht="20.25">
      <c r="B54" s="27"/>
      <c r="C54" s="27"/>
      <c r="D54" s="27"/>
      <c r="E54" s="27"/>
      <c r="F54" s="28"/>
    </row>
    <row r="55" spans="2:11" s="25" customFormat="1" ht="20.25"/>
    <row r="56" spans="2:11" s="25" customFormat="1" ht="20.25" customHeight="1">
      <c r="B56" s="214"/>
      <c r="C56" s="228" t="s">
        <v>408</v>
      </c>
      <c r="D56" s="228"/>
      <c r="E56" s="228"/>
      <c r="F56" s="28"/>
    </row>
    <row r="57" spans="2:11" s="25" customFormat="1" ht="20.25" customHeight="1">
      <c r="B57" s="217" t="s">
        <v>410</v>
      </c>
      <c r="C57" s="477" t="s">
        <v>427</v>
      </c>
      <c r="D57" s="477"/>
      <c r="E57" s="477"/>
      <c r="F57" s="207">
        <v>1</v>
      </c>
    </row>
    <row r="58" spans="2:11" s="25" customFormat="1" ht="20.25" customHeight="1">
      <c r="B58" s="218" t="s">
        <v>411</v>
      </c>
      <c r="C58" s="477" t="s">
        <v>428</v>
      </c>
      <c r="D58" s="477"/>
      <c r="E58" s="477"/>
      <c r="F58" s="207">
        <v>2</v>
      </c>
    </row>
    <row r="59" spans="2:11" s="25" customFormat="1" ht="20.25" customHeight="1">
      <c r="B59" s="219" t="s">
        <v>412</v>
      </c>
      <c r="C59" s="477" t="s">
        <v>429</v>
      </c>
      <c r="D59" s="477"/>
      <c r="E59" s="477"/>
      <c r="F59" s="207">
        <v>3</v>
      </c>
    </row>
    <row r="60" spans="2:11" s="25" customFormat="1" ht="20.25" customHeight="1">
      <c r="B60" s="220" t="s">
        <v>414</v>
      </c>
      <c r="C60" s="477" t="s">
        <v>430</v>
      </c>
      <c r="D60" s="477"/>
      <c r="E60" s="477"/>
      <c r="F60" s="207">
        <v>4</v>
      </c>
    </row>
    <row r="61" spans="2:11" s="25" customFormat="1" ht="20.25" customHeight="1">
      <c r="B61" s="221" t="s">
        <v>415</v>
      </c>
      <c r="C61" s="477" t="s">
        <v>431</v>
      </c>
      <c r="D61" s="477"/>
      <c r="E61" s="477"/>
      <c r="F61" s="207">
        <v>5</v>
      </c>
    </row>
    <row r="62" spans="2:11" s="25" customFormat="1" ht="20.25">
      <c r="E62" s="30"/>
    </row>
    <row r="63" spans="2:11" s="25" customFormat="1" ht="20.25">
      <c r="E63" s="30"/>
    </row>
    <row r="64" spans="2:11" s="25" customFormat="1" ht="20.25">
      <c r="E64" s="30"/>
    </row>
    <row r="65" spans="5:5" s="25" customFormat="1" ht="20.25">
      <c r="E65" s="30"/>
    </row>
    <row r="66" spans="5:5" s="25" customFormat="1" ht="20.25">
      <c r="E66" s="30"/>
    </row>
    <row r="67" spans="5:5" s="25" customFormat="1" ht="20.25">
      <c r="E67" s="30"/>
    </row>
    <row r="68" spans="5:5" s="25" customFormat="1" ht="20.25">
      <c r="E68" s="30"/>
    </row>
    <row r="69" spans="5:5" s="25" customFormat="1" ht="20.25">
      <c r="E69" s="30"/>
    </row>
    <row r="70" spans="5:5" s="25" customFormat="1" ht="20.25">
      <c r="E70" s="30"/>
    </row>
    <row r="71" spans="5:5" s="25" customFormat="1" ht="20.25">
      <c r="E71" s="30"/>
    </row>
    <row r="72" spans="5:5" s="25" customFormat="1" ht="20.25">
      <c r="E72" s="30"/>
    </row>
    <row r="73" spans="5:5" s="25" customFormat="1" ht="20.25">
      <c r="E73" s="30"/>
    </row>
    <row r="74" spans="5:5" s="25" customFormat="1" ht="20.25">
      <c r="E74" s="30"/>
    </row>
    <row r="75" spans="5:5" s="25" customFormat="1" ht="20.25">
      <c r="E75" s="30"/>
    </row>
    <row r="76" spans="5:5" s="25" customFormat="1" ht="20.25">
      <c r="E76" s="30"/>
    </row>
    <row r="77" spans="5:5" s="25" customFormat="1" ht="20.25">
      <c r="E77" s="30"/>
    </row>
    <row r="78" spans="5:5" s="25" customFormat="1" ht="20.25">
      <c r="E78" s="30"/>
    </row>
    <row r="79" spans="5:5" s="25" customFormat="1" ht="20.25">
      <c r="E79" s="30"/>
    </row>
    <row r="80" spans="5:5" s="25" customFormat="1" ht="20.25">
      <c r="E80" s="30"/>
    </row>
    <row r="81" spans="5:5" s="25" customFormat="1" ht="20.25">
      <c r="E81" s="30"/>
    </row>
    <row r="82" spans="5:5" s="25" customFormat="1" ht="20.25">
      <c r="E82" s="30"/>
    </row>
    <row r="83" spans="5:5" s="25" customFormat="1" ht="20.25">
      <c r="E83" s="30"/>
    </row>
    <row r="84" spans="5:5" s="25" customFormat="1" ht="20.25">
      <c r="E84" s="30"/>
    </row>
    <row r="85" spans="5:5" s="25" customFormat="1" ht="20.25">
      <c r="E85" s="30"/>
    </row>
    <row r="86" spans="5:5" s="25" customFormat="1" ht="20.25">
      <c r="E86" s="30"/>
    </row>
    <row r="87" spans="5:5" s="25" customFormat="1" ht="20.25">
      <c r="E87" s="30"/>
    </row>
    <row r="88" spans="5:5" s="25" customFormat="1" ht="20.25">
      <c r="E88" s="30"/>
    </row>
    <row r="89" spans="5:5" s="25" customFormat="1" ht="20.25">
      <c r="E89" s="30"/>
    </row>
    <row r="90" spans="5:5" s="25" customFormat="1" ht="20.25">
      <c r="E90" s="30"/>
    </row>
    <row r="91" spans="5:5" s="25" customFormat="1" ht="20.25">
      <c r="E91" s="30"/>
    </row>
    <row r="92" spans="5:5" s="25" customFormat="1" ht="20.25">
      <c r="E92" s="30"/>
    </row>
    <row r="93" spans="5:5" s="25" customFormat="1" ht="20.25">
      <c r="E93" s="30"/>
    </row>
    <row r="94" spans="5:5" s="25" customFormat="1" ht="20.25">
      <c r="E94" s="30"/>
    </row>
    <row r="95" spans="5:5" s="25" customFormat="1" ht="20.25">
      <c r="E95" s="30"/>
    </row>
    <row r="96" spans="5:5" s="25" customFormat="1" ht="20.25">
      <c r="E96" s="30"/>
    </row>
    <row r="97" spans="5:5" s="25" customFormat="1" ht="20.25">
      <c r="E97" s="30"/>
    </row>
    <row r="98" spans="5:5" s="25" customFormat="1" ht="20.25">
      <c r="E98" s="30"/>
    </row>
    <row r="99" spans="5:5" s="25" customFormat="1" ht="20.25">
      <c r="E99" s="30"/>
    </row>
    <row r="100" spans="5:5" s="25" customFormat="1" ht="20.25">
      <c r="E100" s="30"/>
    </row>
    <row r="101" spans="5:5" s="25" customFormat="1" ht="20.25">
      <c r="E101" s="30"/>
    </row>
    <row r="102" spans="5:5" s="25" customFormat="1" ht="20.25">
      <c r="E102" s="30"/>
    </row>
    <row r="103" spans="5:5" s="25" customFormat="1" ht="20.25">
      <c r="E103" s="30"/>
    </row>
    <row r="104" spans="5:5" s="25" customFormat="1" ht="20.25">
      <c r="E104" s="30"/>
    </row>
    <row r="105" spans="5:5" s="25" customFormat="1" ht="20.25">
      <c r="E105" s="30"/>
    </row>
    <row r="106" spans="5:5" s="25" customFormat="1" ht="20.25">
      <c r="E106" s="30"/>
    </row>
    <row r="107" spans="5:5" s="25" customFormat="1" ht="20.25">
      <c r="E107" s="30"/>
    </row>
    <row r="108" spans="5:5" s="25" customFormat="1" ht="20.25">
      <c r="E108" s="30"/>
    </row>
    <row r="109" spans="5:5" s="25" customFormat="1" ht="20.25">
      <c r="E109" s="30"/>
    </row>
    <row r="110" spans="5:5" s="25" customFormat="1" ht="20.25">
      <c r="E110" s="30"/>
    </row>
    <row r="111" spans="5:5" s="25" customFormat="1" ht="20.25">
      <c r="E111" s="30"/>
    </row>
    <row r="112" spans="5:5" s="25" customFormat="1" ht="20.25">
      <c r="E112" s="30"/>
    </row>
    <row r="113" spans="5:5" s="25" customFormat="1" ht="20.25">
      <c r="E113" s="30"/>
    </row>
    <row r="114" spans="5:5" s="25" customFormat="1" ht="20.25">
      <c r="E114" s="30"/>
    </row>
    <row r="115" spans="5:5" s="25" customFormat="1" ht="20.25">
      <c r="E115" s="30"/>
    </row>
    <row r="116" spans="5:5" s="25" customFormat="1" ht="20.25">
      <c r="E116" s="30"/>
    </row>
    <row r="117" spans="5:5" s="25" customFormat="1" ht="20.25">
      <c r="E117" s="30"/>
    </row>
    <row r="118" spans="5:5" s="25" customFormat="1" ht="20.25">
      <c r="E118" s="30"/>
    </row>
    <row r="119" spans="5:5" s="25" customFormat="1" ht="20.25">
      <c r="E119" s="30"/>
    </row>
    <row r="120" spans="5:5" s="25" customFormat="1" ht="20.25">
      <c r="E120" s="30"/>
    </row>
    <row r="121" spans="5:5" s="25" customFormat="1" ht="20.25">
      <c r="E121" s="30"/>
    </row>
    <row r="122" spans="5:5" s="25" customFormat="1" ht="20.25">
      <c r="E122" s="30"/>
    </row>
    <row r="123" spans="5:5" s="25" customFormat="1" ht="20.25">
      <c r="E123" s="30"/>
    </row>
    <row r="124" spans="5:5" s="25" customFormat="1" ht="20.25">
      <c r="E124" s="30"/>
    </row>
    <row r="125" spans="5:5" s="25" customFormat="1" ht="20.25">
      <c r="E125" s="30"/>
    </row>
    <row r="126" spans="5:5" s="25" customFormat="1" ht="20.25">
      <c r="E126" s="30"/>
    </row>
    <row r="127" spans="5:5" s="25" customFormat="1" ht="20.25">
      <c r="E127" s="30"/>
    </row>
    <row r="128" spans="5:5" s="25" customFormat="1" ht="20.25">
      <c r="E128" s="30"/>
    </row>
    <row r="129" spans="5:5" s="25" customFormat="1" ht="20.25">
      <c r="E129" s="30"/>
    </row>
    <row r="130" spans="5:5" s="25" customFormat="1" ht="20.25">
      <c r="E130" s="30"/>
    </row>
    <row r="131" spans="5:5" s="25" customFormat="1" ht="20.25">
      <c r="E131" s="30"/>
    </row>
    <row r="132" spans="5:5" s="25" customFormat="1" ht="20.25">
      <c r="E132" s="30"/>
    </row>
    <row r="133" spans="5:5" s="25" customFormat="1" ht="20.25">
      <c r="E133" s="30"/>
    </row>
    <row r="134" spans="5:5" s="25" customFormat="1" ht="20.25">
      <c r="E134" s="30"/>
    </row>
    <row r="135" spans="5:5" s="25" customFormat="1" ht="20.25">
      <c r="E135" s="30"/>
    </row>
    <row r="136" spans="5:5" s="25" customFormat="1" ht="20.25">
      <c r="E136" s="30"/>
    </row>
    <row r="137" spans="5:5" s="25" customFormat="1" ht="20.25">
      <c r="E137" s="30"/>
    </row>
    <row r="138" spans="5:5" s="25" customFormat="1" ht="20.25">
      <c r="E138" s="30"/>
    </row>
    <row r="139" spans="5:5" s="25" customFormat="1" ht="20.25">
      <c r="E139" s="30"/>
    </row>
    <row r="140" spans="5:5" s="25" customFormat="1" ht="20.25">
      <c r="E140" s="30"/>
    </row>
    <row r="141" spans="5:5" s="25" customFormat="1" ht="20.25">
      <c r="E141" s="30"/>
    </row>
    <row r="142" spans="5:5" s="25" customFormat="1" ht="20.25">
      <c r="E142" s="30"/>
    </row>
    <row r="143" spans="5:5" s="25" customFormat="1" ht="20.25">
      <c r="E143" s="30"/>
    </row>
    <row r="144" spans="5:5" s="25" customFormat="1" ht="20.25">
      <c r="E144" s="30"/>
    </row>
    <row r="145" spans="5:5" s="25" customFormat="1" ht="20.25">
      <c r="E145" s="30"/>
    </row>
    <row r="146" spans="5:5" s="25" customFormat="1" ht="20.25">
      <c r="E146" s="30"/>
    </row>
    <row r="147" spans="5:5" s="25" customFormat="1" ht="20.25">
      <c r="E147" s="30"/>
    </row>
    <row r="148" spans="5:5" s="25" customFormat="1" ht="20.25">
      <c r="E148" s="30"/>
    </row>
    <row r="149" spans="5:5" s="25" customFormat="1" ht="20.25">
      <c r="E149" s="30"/>
    </row>
    <row r="150" spans="5:5" s="25" customFormat="1" ht="20.25">
      <c r="E150" s="30"/>
    </row>
    <row r="151" spans="5:5" s="25" customFormat="1" ht="20.25">
      <c r="E151" s="30"/>
    </row>
    <row r="152" spans="5:5" s="25" customFormat="1" ht="20.25">
      <c r="E152" s="30"/>
    </row>
    <row r="153" spans="5:5" s="25" customFormat="1" ht="20.25">
      <c r="E153" s="30"/>
    </row>
    <row r="154" spans="5:5" s="25" customFormat="1" ht="20.25">
      <c r="E154" s="30"/>
    </row>
    <row r="155" spans="5:5" s="25" customFormat="1" ht="20.25">
      <c r="E155" s="30"/>
    </row>
    <row r="156" spans="5:5" s="25" customFormat="1" ht="20.25">
      <c r="E156" s="30"/>
    </row>
    <row r="157" spans="5:5" s="25" customFormat="1" ht="20.25">
      <c r="E157" s="30"/>
    </row>
    <row r="158" spans="5:5" s="25" customFormat="1" ht="20.25">
      <c r="E158" s="30"/>
    </row>
    <row r="159" spans="5:5" s="25" customFormat="1" ht="20.25">
      <c r="E159" s="30"/>
    </row>
    <row r="160" spans="5:5" s="25" customFormat="1" ht="20.25">
      <c r="E160" s="30"/>
    </row>
    <row r="161" spans="5:5" s="25" customFormat="1" ht="20.25">
      <c r="E161" s="30"/>
    </row>
    <row r="162" spans="5:5" s="25" customFormat="1" ht="20.25">
      <c r="E162" s="30"/>
    </row>
    <row r="163" spans="5:5" s="25" customFormat="1" ht="20.25">
      <c r="E163" s="30"/>
    </row>
    <row r="164" spans="5:5" s="25" customFormat="1" ht="20.25">
      <c r="E164" s="30"/>
    </row>
    <row r="165" spans="5:5" s="25" customFormat="1" ht="20.25">
      <c r="E165" s="30"/>
    </row>
    <row r="166" spans="5:5" s="25" customFormat="1" ht="20.25">
      <c r="E166" s="30"/>
    </row>
    <row r="167" spans="5:5" s="25" customFormat="1" ht="20.25">
      <c r="E167" s="30"/>
    </row>
    <row r="168" spans="5:5" s="25" customFormat="1" ht="20.25">
      <c r="E168" s="30"/>
    </row>
    <row r="169" spans="5:5" s="25" customFormat="1" ht="20.25">
      <c r="E169" s="30"/>
    </row>
    <row r="170" spans="5:5" s="25" customFormat="1" ht="20.25">
      <c r="E170" s="30"/>
    </row>
    <row r="171" spans="5:5" s="25" customFormat="1" ht="20.25">
      <c r="E171" s="30"/>
    </row>
    <row r="172" spans="5:5" s="25" customFormat="1" ht="20.25">
      <c r="E172" s="30"/>
    </row>
    <row r="173" spans="5:5" s="25" customFormat="1" ht="20.25">
      <c r="E173" s="30"/>
    </row>
    <row r="174" spans="5:5" s="25" customFormat="1" ht="20.25">
      <c r="E174" s="30"/>
    </row>
    <row r="175" spans="5:5" s="25" customFormat="1" ht="20.25">
      <c r="E175" s="30"/>
    </row>
    <row r="176" spans="5:5" s="25" customFormat="1" ht="20.25">
      <c r="E176" s="30"/>
    </row>
    <row r="177" spans="5:5" s="25" customFormat="1" ht="20.25">
      <c r="E177" s="30"/>
    </row>
    <row r="178" spans="5:5" s="25" customFormat="1" ht="20.25">
      <c r="E178" s="30"/>
    </row>
    <row r="179" spans="5:5" s="25" customFormat="1" ht="20.25">
      <c r="E179" s="30"/>
    </row>
    <row r="180" spans="5:5" s="25" customFormat="1" ht="20.25">
      <c r="E180" s="30"/>
    </row>
    <row r="181" spans="5:5" s="25" customFormat="1" ht="20.25">
      <c r="E181" s="30"/>
    </row>
    <row r="182" spans="5:5" s="25" customFormat="1" ht="20.25">
      <c r="E182" s="30"/>
    </row>
    <row r="183" spans="5:5" s="25" customFormat="1" ht="20.25">
      <c r="E183" s="30"/>
    </row>
    <row r="184" spans="5:5" s="25" customFormat="1" ht="20.25">
      <c r="E184" s="30"/>
    </row>
    <row r="185" spans="5:5" s="25" customFormat="1" ht="20.25">
      <c r="E185" s="30"/>
    </row>
    <row r="186" spans="5:5" s="25" customFormat="1" ht="20.25">
      <c r="E186" s="30"/>
    </row>
    <row r="187" spans="5:5" s="25" customFormat="1" ht="20.25">
      <c r="E187" s="30"/>
    </row>
    <row r="188" spans="5:5" s="25" customFormat="1" ht="20.25">
      <c r="E188" s="30"/>
    </row>
    <row r="189" spans="5:5" s="25" customFormat="1" ht="20.25">
      <c r="E189" s="30"/>
    </row>
    <row r="190" spans="5:5" s="25" customFormat="1" ht="20.25">
      <c r="E190" s="30"/>
    </row>
    <row r="191" spans="5:5" s="25" customFormat="1" ht="20.25">
      <c r="E191" s="30"/>
    </row>
    <row r="192" spans="5:5" s="25" customFormat="1" ht="20.25">
      <c r="E192" s="30"/>
    </row>
    <row r="193" spans="5:5" s="25" customFormat="1" ht="20.25">
      <c r="E193" s="30"/>
    </row>
    <row r="194" spans="5:5" s="25" customFormat="1" ht="20.25">
      <c r="E194" s="30"/>
    </row>
    <row r="195" spans="5:5" s="25" customFormat="1" ht="20.25">
      <c r="E195" s="30"/>
    </row>
    <row r="196" spans="5:5" s="25" customFormat="1" ht="20.25">
      <c r="E196" s="30"/>
    </row>
    <row r="197" spans="5:5" s="25" customFormat="1" ht="20.25">
      <c r="E197" s="30"/>
    </row>
    <row r="198" spans="5:5" s="25" customFormat="1" ht="20.25">
      <c r="E198" s="30"/>
    </row>
    <row r="199" spans="5:5" s="1" customFormat="1">
      <c r="E199" s="18"/>
    </row>
    <row r="200" spans="5:5" s="1" customFormat="1">
      <c r="E200" s="18"/>
    </row>
    <row r="201" spans="5:5" s="1" customFormat="1">
      <c r="E201" s="18"/>
    </row>
    <row r="202" spans="5:5" s="1" customFormat="1">
      <c r="E202" s="18"/>
    </row>
    <row r="203" spans="5:5" s="1" customFormat="1">
      <c r="E203" s="18"/>
    </row>
    <row r="204" spans="5:5" s="1" customFormat="1">
      <c r="E204" s="18"/>
    </row>
    <row r="205" spans="5:5" s="1" customFormat="1">
      <c r="E205" s="18"/>
    </row>
    <row r="206" spans="5:5" s="1" customFormat="1">
      <c r="E206" s="18"/>
    </row>
    <row r="207" spans="5:5" s="1" customFormat="1">
      <c r="E207" s="18"/>
    </row>
    <row r="208" spans="5:5" s="1" customFormat="1">
      <c r="E208" s="18"/>
    </row>
    <row r="209" spans="5:5" s="1" customFormat="1">
      <c r="E209" s="18"/>
    </row>
    <row r="210" spans="5:5" s="1" customFormat="1">
      <c r="E210" s="18"/>
    </row>
    <row r="211" spans="5:5" s="1" customFormat="1">
      <c r="E211" s="18"/>
    </row>
    <row r="212" spans="5:5" s="1" customFormat="1">
      <c r="E212" s="18"/>
    </row>
    <row r="213" spans="5:5" s="1" customFormat="1">
      <c r="E213" s="18"/>
    </row>
    <row r="214" spans="5:5" s="1" customFormat="1">
      <c r="E214" s="18"/>
    </row>
    <row r="215" spans="5:5" s="1" customFormat="1">
      <c r="E215" s="18"/>
    </row>
    <row r="216" spans="5:5" s="1" customFormat="1">
      <c r="E216" s="18"/>
    </row>
    <row r="217" spans="5:5" s="1" customFormat="1">
      <c r="E217" s="18"/>
    </row>
    <row r="218" spans="5:5" s="1" customFormat="1">
      <c r="E218" s="18"/>
    </row>
    <row r="219" spans="5:5" s="1" customFormat="1">
      <c r="E219" s="18"/>
    </row>
    <row r="220" spans="5:5" s="1" customFormat="1">
      <c r="E220" s="18"/>
    </row>
    <row r="221" spans="5:5" s="1" customFormat="1">
      <c r="E221" s="18"/>
    </row>
    <row r="222" spans="5:5" s="1" customFormat="1">
      <c r="E222" s="18"/>
    </row>
    <row r="223" spans="5:5" s="1" customFormat="1">
      <c r="E223" s="18"/>
    </row>
    <row r="224" spans="5:5" s="1" customFormat="1">
      <c r="E224" s="18"/>
    </row>
    <row r="225" spans="5:5" s="1" customFormat="1">
      <c r="E225" s="18"/>
    </row>
    <row r="226" spans="5:5" s="1" customFormat="1">
      <c r="E226" s="18"/>
    </row>
    <row r="227" spans="5:5" s="1" customFormat="1">
      <c r="E227" s="18"/>
    </row>
    <row r="228" spans="5:5" s="1" customFormat="1">
      <c r="E228" s="18"/>
    </row>
    <row r="229" spans="5:5" s="1" customFormat="1">
      <c r="E229" s="18"/>
    </row>
    <row r="230" spans="5:5" s="1" customFormat="1">
      <c r="E230" s="18"/>
    </row>
    <row r="231" spans="5:5" s="1" customFormat="1">
      <c r="E231" s="18"/>
    </row>
    <row r="232" spans="5:5" s="1" customFormat="1">
      <c r="E232" s="18"/>
    </row>
    <row r="233" spans="5:5" s="1" customFormat="1">
      <c r="E233" s="18"/>
    </row>
    <row r="234" spans="5:5" s="1" customFormat="1">
      <c r="E234" s="18"/>
    </row>
    <row r="235" spans="5:5" s="1" customFormat="1">
      <c r="E235" s="18"/>
    </row>
    <row r="236" spans="5:5" s="1" customFormat="1">
      <c r="E236" s="18"/>
    </row>
    <row r="237" spans="5:5" s="1" customFormat="1">
      <c r="E237" s="18"/>
    </row>
    <row r="238" spans="5:5" s="1" customFormat="1">
      <c r="E238" s="18"/>
    </row>
    <row r="239" spans="5:5" s="1" customFormat="1">
      <c r="E239" s="18"/>
    </row>
    <row r="240" spans="5:5" s="1" customFormat="1">
      <c r="E240" s="18"/>
    </row>
    <row r="241" spans="5:5" s="1" customFormat="1">
      <c r="E241" s="18"/>
    </row>
    <row r="242" spans="5:5" s="1" customFormat="1">
      <c r="E242" s="18"/>
    </row>
    <row r="243" spans="5:5" s="1" customFormat="1">
      <c r="E243" s="18"/>
    </row>
    <row r="244" spans="5:5" s="1" customFormat="1">
      <c r="E244" s="18"/>
    </row>
    <row r="245" spans="5:5" s="1" customFormat="1">
      <c r="E245" s="18"/>
    </row>
    <row r="246" spans="5:5" s="1" customFormat="1">
      <c r="E246" s="18"/>
    </row>
    <row r="247" spans="5:5" s="1" customFormat="1">
      <c r="E247" s="18"/>
    </row>
    <row r="248" spans="5:5" s="1" customFormat="1">
      <c r="E248" s="18"/>
    </row>
    <row r="249" spans="5:5" s="1" customFormat="1">
      <c r="E249" s="18"/>
    </row>
    <row r="250" spans="5:5" s="1" customFormat="1">
      <c r="E250" s="18"/>
    </row>
    <row r="251" spans="5:5" s="1" customFormat="1">
      <c r="E251" s="18"/>
    </row>
    <row r="252" spans="5:5" s="1" customFormat="1">
      <c r="E252" s="18"/>
    </row>
    <row r="253" spans="5:5" s="1" customFormat="1">
      <c r="E253" s="18"/>
    </row>
    <row r="254" spans="5:5" s="1" customFormat="1">
      <c r="E254" s="18"/>
    </row>
    <row r="255" spans="5:5" s="1" customFormat="1">
      <c r="E255" s="18"/>
    </row>
    <row r="256" spans="5:5" s="1" customFormat="1">
      <c r="E256" s="18"/>
    </row>
    <row r="257" spans="5:5" s="1" customFormat="1">
      <c r="E257" s="18"/>
    </row>
    <row r="258" spans="5:5" s="1" customFormat="1">
      <c r="E258" s="18"/>
    </row>
    <row r="259" spans="5:5" s="1" customFormat="1">
      <c r="E259" s="18"/>
    </row>
    <row r="260" spans="5:5" s="1" customFormat="1">
      <c r="E260" s="18"/>
    </row>
    <row r="261" spans="5:5" s="1" customFormat="1">
      <c r="E261" s="18"/>
    </row>
    <row r="262" spans="5:5" s="1" customFormat="1">
      <c r="E262" s="18"/>
    </row>
    <row r="263" spans="5:5" s="1" customFormat="1">
      <c r="E263" s="18"/>
    </row>
    <row r="264" spans="5:5" s="1" customFormat="1">
      <c r="E264" s="18"/>
    </row>
    <row r="265" spans="5:5" s="1" customFormat="1">
      <c r="E265" s="18"/>
    </row>
    <row r="266" spans="5:5" s="1" customFormat="1">
      <c r="E266" s="18"/>
    </row>
    <row r="267" spans="5:5" s="1" customFormat="1">
      <c r="E267" s="18"/>
    </row>
    <row r="268" spans="5:5" s="1" customFormat="1">
      <c r="E268" s="18"/>
    </row>
    <row r="269" spans="5:5" s="1" customFormat="1">
      <c r="E269" s="18"/>
    </row>
    <row r="270" spans="5:5" s="1" customFormat="1">
      <c r="E270" s="18"/>
    </row>
    <row r="271" spans="5:5" s="1" customFormat="1">
      <c r="E271" s="18"/>
    </row>
    <row r="272" spans="5:5" s="1" customFormat="1">
      <c r="E272" s="18"/>
    </row>
    <row r="273" spans="5:5" s="1" customFormat="1">
      <c r="E273" s="18"/>
    </row>
    <row r="274" spans="5:5" s="1" customFormat="1">
      <c r="E274" s="18"/>
    </row>
    <row r="275" spans="5:5" s="1" customFormat="1">
      <c r="E275" s="18"/>
    </row>
    <row r="276" spans="5:5" s="1" customFormat="1">
      <c r="E276" s="18"/>
    </row>
    <row r="277" spans="5:5" s="1" customFormat="1">
      <c r="E277" s="18"/>
    </row>
    <row r="278" spans="5:5" s="1" customFormat="1">
      <c r="E278" s="18"/>
    </row>
    <row r="279" spans="5:5" s="1" customFormat="1">
      <c r="E279" s="18"/>
    </row>
    <row r="280" spans="5:5" s="1" customFormat="1">
      <c r="E280" s="18"/>
    </row>
    <row r="281" spans="5:5" s="1" customFormat="1">
      <c r="E281" s="18"/>
    </row>
    <row r="282" spans="5:5" s="1" customFormat="1">
      <c r="E282" s="18"/>
    </row>
    <row r="283" spans="5:5" s="1" customFormat="1">
      <c r="E283" s="18"/>
    </row>
    <row r="284" spans="5:5" s="1" customFormat="1">
      <c r="E284" s="18"/>
    </row>
    <row r="285" spans="5:5" s="1" customFormat="1">
      <c r="E285" s="18"/>
    </row>
    <row r="286" spans="5:5" s="1" customFormat="1">
      <c r="E286" s="18"/>
    </row>
    <row r="287" spans="5:5" s="1" customFormat="1">
      <c r="E287" s="18"/>
    </row>
    <row r="288" spans="5:5" s="1" customFormat="1">
      <c r="E288" s="18"/>
    </row>
    <row r="289" spans="5:5" s="1" customFormat="1">
      <c r="E289" s="18"/>
    </row>
    <row r="290" spans="5:5" s="1" customFormat="1">
      <c r="E290" s="18"/>
    </row>
    <row r="291" spans="5:5" s="1" customFormat="1">
      <c r="E291" s="18"/>
    </row>
    <row r="292" spans="5:5" s="1" customFormat="1">
      <c r="E292" s="18"/>
    </row>
    <row r="293" spans="5:5" s="1" customFormat="1">
      <c r="E293" s="18"/>
    </row>
    <row r="294" spans="5:5" s="1" customFormat="1">
      <c r="E294" s="18"/>
    </row>
    <row r="295" spans="5:5" s="1" customFormat="1">
      <c r="E295" s="18"/>
    </row>
    <row r="296" spans="5:5" s="1" customFormat="1">
      <c r="E296" s="18"/>
    </row>
    <row r="297" spans="5:5" s="1" customFormat="1">
      <c r="E297" s="18"/>
    </row>
    <row r="298" spans="5:5" s="1" customFormat="1">
      <c r="E298" s="18"/>
    </row>
    <row r="299" spans="5:5" s="1" customFormat="1">
      <c r="E299" s="18"/>
    </row>
    <row r="300" spans="5:5" s="1" customFormat="1">
      <c r="E300" s="18"/>
    </row>
    <row r="301" spans="5:5" s="1" customFormat="1">
      <c r="E301" s="18"/>
    </row>
    <row r="302" spans="5:5" s="1" customFormat="1">
      <c r="E302" s="18"/>
    </row>
    <row r="303" spans="5:5" s="1" customFormat="1">
      <c r="E303" s="18"/>
    </row>
    <row r="304" spans="5:5" s="1" customFormat="1">
      <c r="E304" s="18"/>
    </row>
    <row r="305" spans="5:5" s="1" customFormat="1">
      <c r="E305" s="18"/>
    </row>
    <row r="306" spans="5:5" s="1" customFormat="1">
      <c r="E306" s="18"/>
    </row>
    <row r="307" spans="5:5" s="1" customFormat="1">
      <c r="E307" s="18"/>
    </row>
    <row r="308" spans="5:5" s="1" customFormat="1">
      <c r="E308" s="18"/>
    </row>
    <row r="309" spans="5:5" s="1" customFormat="1">
      <c r="E309" s="18"/>
    </row>
    <row r="310" spans="5:5" s="1" customFormat="1">
      <c r="E310" s="18"/>
    </row>
    <row r="311" spans="5:5" s="1" customFormat="1">
      <c r="E311" s="18"/>
    </row>
    <row r="312" spans="5:5" s="1" customFormat="1">
      <c r="E312" s="18"/>
    </row>
    <row r="313" spans="5:5" s="1" customFormat="1">
      <c r="E313" s="18"/>
    </row>
    <row r="314" spans="5:5" s="1" customFormat="1">
      <c r="E314" s="18"/>
    </row>
    <row r="315" spans="5:5" s="1" customFormat="1">
      <c r="E315" s="18"/>
    </row>
    <row r="316" spans="5:5" s="1" customFormat="1">
      <c r="E316" s="18"/>
    </row>
    <row r="317" spans="5:5" s="1" customFormat="1">
      <c r="E317" s="18"/>
    </row>
    <row r="318" spans="5:5" s="1" customFormat="1">
      <c r="E318" s="18"/>
    </row>
    <row r="319" spans="5:5" s="1" customFormat="1">
      <c r="E319" s="18"/>
    </row>
    <row r="320" spans="5:5" s="1" customFormat="1">
      <c r="E320" s="18"/>
    </row>
    <row r="321" spans="5:5" s="1" customFormat="1">
      <c r="E321" s="18"/>
    </row>
    <row r="322" spans="5:5" s="1" customFormat="1">
      <c r="E322" s="18"/>
    </row>
    <row r="323" spans="5:5" s="1" customFormat="1">
      <c r="E323" s="18"/>
    </row>
    <row r="324" spans="5:5" s="1" customFormat="1">
      <c r="E324" s="18"/>
    </row>
    <row r="325" spans="5:5" s="1" customFormat="1">
      <c r="E325" s="18"/>
    </row>
    <row r="326" spans="5:5" s="1" customFormat="1">
      <c r="E326" s="18"/>
    </row>
    <row r="327" spans="5:5" s="1" customFormat="1">
      <c r="E327" s="18"/>
    </row>
    <row r="328" spans="5:5" s="1" customFormat="1">
      <c r="E328" s="18"/>
    </row>
    <row r="329" spans="5:5" s="1" customFormat="1">
      <c r="E329" s="18"/>
    </row>
    <row r="330" spans="5:5" s="1" customFormat="1">
      <c r="E330" s="18"/>
    </row>
    <row r="331" spans="5:5" s="1" customFormat="1">
      <c r="E331" s="18"/>
    </row>
    <row r="332" spans="5:5" s="1" customFormat="1">
      <c r="E332" s="18"/>
    </row>
    <row r="333" spans="5:5" s="1" customFormat="1">
      <c r="E333" s="18"/>
    </row>
    <row r="334" spans="5:5" s="1" customFormat="1">
      <c r="E334" s="18"/>
    </row>
    <row r="335" spans="5:5" s="1" customFormat="1">
      <c r="E335" s="18"/>
    </row>
    <row r="336" spans="5:5" s="1" customFormat="1">
      <c r="E336" s="18"/>
    </row>
    <row r="337" spans="5:5" s="1" customFormat="1">
      <c r="E337" s="18"/>
    </row>
    <row r="338" spans="5:5" s="1" customFormat="1">
      <c r="E338" s="18"/>
    </row>
    <row r="339" spans="5:5" s="1" customFormat="1">
      <c r="E339" s="18"/>
    </row>
    <row r="340" spans="5:5" s="1" customFormat="1">
      <c r="E340" s="18"/>
    </row>
    <row r="341" spans="5:5" s="1" customFormat="1">
      <c r="E341" s="18"/>
    </row>
    <row r="342" spans="5:5" s="1" customFormat="1">
      <c r="E342" s="18"/>
    </row>
    <row r="343" spans="5:5" s="1" customFormat="1">
      <c r="E343" s="18"/>
    </row>
    <row r="344" spans="5:5" s="1" customFormat="1">
      <c r="E344" s="18"/>
    </row>
    <row r="345" spans="5:5" s="1" customFormat="1">
      <c r="E345" s="18"/>
    </row>
    <row r="346" spans="5:5" s="1" customFormat="1">
      <c r="E346" s="18"/>
    </row>
    <row r="347" spans="5:5" s="1" customFormat="1">
      <c r="E347" s="18"/>
    </row>
    <row r="348" spans="5:5" s="1" customFormat="1">
      <c r="E348" s="18"/>
    </row>
    <row r="349" spans="5:5" s="1" customFormat="1">
      <c r="E349" s="18"/>
    </row>
    <row r="350" spans="5:5" s="1" customFormat="1">
      <c r="E350" s="18"/>
    </row>
    <row r="351" spans="5:5" s="1" customFormat="1">
      <c r="E351" s="18"/>
    </row>
    <row r="352" spans="5:5" s="1" customFormat="1">
      <c r="E352" s="18"/>
    </row>
    <row r="353" spans="5:5" s="1" customFormat="1">
      <c r="E353" s="18"/>
    </row>
    <row r="354" spans="5:5" s="1" customFormat="1">
      <c r="E354" s="18"/>
    </row>
    <row r="355" spans="5:5" s="1" customFormat="1">
      <c r="E355" s="18"/>
    </row>
    <row r="356" spans="5:5" s="1" customFormat="1">
      <c r="E356" s="18"/>
    </row>
    <row r="357" spans="5:5" s="1" customFormat="1">
      <c r="E357" s="18"/>
    </row>
    <row r="358" spans="5:5" s="1" customFormat="1">
      <c r="E358" s="18"/>
    </row>
    <row r="359" spans="5:5" s="1" customFormat="1">
      <c r="E359" s="18"/>
    </row>
    <row r="360" spans="5:5" s="1" customFormat="1">
      <c r="E360" s="18"/>
    </row>
    <row r="361" spans="5:5" s="1" customFormat="1">
      <c r="E361" s="18"/>
    </row>
    <row r="362" spans="5:5" s="1" customFormat="1">
      <c r="E362" s="18"/>
    </row>
    <row r="363" spans="5:5" s="1" customFormat="1">
      <c r="E363" s="18"/>
    </row>
    <row r="364" spans="5:5" s="1" customFormat="1">
      <c r="E364" s="18"/>
    </row>
    <row r="365" spans="5:5" s="1" customFormat="1">
      <c r="E365" s="18"/>
    </row>
    <row r="366" spans="5:5" s="1" customFormat="1">
      <c r="E366" s="18"/>
    </row>
    <row r="367" spans="5:5" s="1" customFormat="1">
      <c r="E367" s="18"/>
    </row>
    <row r="368" spans="5:5" s="1" customFormat="1">
      <c r="E368" s="18"/>
    </row>
    <row r="369" spans="5:5" s="1" customFormat="1">
      <c r="E369" s="18"/>
    </row>
    <row r="370" spans="5:5" s="1" customFormat="1">
      <c r="E370" s="18"/>
    </row>
    <row r="371" spans="5:5" s="1" customFormat="1">
      <c r="E371" s="18"/>
    </row>
    <row r="372" spans="5:5" s="1" customFormat="1">
      <c r="E372" s="18"/>
    </row>
    <row r="373" spans="5:5" s="1" customFormat="1">
      <c r="E373" s="18"/>
    </row>
    <row r="374" spans="5:5" s="1" customFormat="1">
      <c r="E374" s="18"/>
    </row>
    <row r="375" spans="5:5" s="1" customFormat="1">
      <c r="E375" s="18"/>
    </row>
    <row r="376" spans="5:5" s="1" customFormat="1">
      <c r="E376" s="18"/>
    </row>
    <row r="377" spans="5:5" s="1" customFormat="1">
      <c r="E377" s="18"/>
    </row>
    <row r="378" spans="5:5" s="1" customFormat="1">
      <c r="E378" s="18"/>
    </row>
    <row r="379" spans="5:5" s="1" customFormat="1">
      <c r="E379" s="18"/>
    </row>
    <row r="380" spans="5:5" s="1" customFormat="1">
      <c r="E380" s="18"/>
    </row>
    <row r="381" spans="5:5" s="1" customFormat="1">
      <c r="E381" s="18"/>
    </row>
    <row r="382" spans="5:5" s="1" customFormat="1">
      <c r="E382" s="18"/>
    </row>
    <row r="383" spans="5:5" s="1" customFormat="1">
      <c r="E383" s="18"/>
    </row>
    <row r="384" spans="5:5" s="1" customFormat="1">
      <c r="E384" s="18"/>
    </row>
    <row r="385" spans="5:5" s="1" customFormat="1">
      <c r="E385" s="18"/>
    </row>
    <row r="386" spans="5:5" s="1" customFormat="1">
      <c r="E386" s="18"/>
    </row>
    <row r="387" spans="5:5" s="1" customFormat="1">
      <c r="E387" s="18"/>
    </row>
    <row r="388" spans="5:5" s="1" customFormat="1">
      <c r="E388" s="18"/>
    </row>
    <row r="389" spans="5:5" s="1" customFormat="1">
      <c r="E389" s="18"/>
    </row>
    <row r="390" spans="5:5" s="1" customFormat="1">
      <c r="E390" s="18"/>
    </row>
    <row r="391" spans="5:5" s="1" customFormat="1">
      <c r="E391" s="18"/>
    </row>
    <row r="392" spans="5:5" s="1" customFormat="1">
      <c r="E392" s="18"/>
    </row>
    <row r="393" spans="5:5" s="1" customFormat="1">
      <c r="E393" s="18"/>
    </row>
    <row r="394" spans="5:5" s="1" customFormat="1">
      <c r="E394" s="18"/>
    </row>
    <row r="395" spans="5:5" s="1" customFormat="1">
      <c r="E395" s="18"/>
    </row>
    <row r="396" spans="5:5" s="1" customFormat="1">
      <c r="E396" s="18"/>
    </row>
    <row r="397" spans="5:5" s="1" customFormat="1">
      <c r="E397" s="18"/>
    </row>
    <row r="398" spans="5:5" s="1" customFormat="1">
      <c r="E398" s="18"/>
    </row>
    <row r="399" spans="5:5" s="1" customFormat="1">
      <c r="E399" s="18"/>
    </row>
    <row r="400" spans="5:5" s="1" customFormat="1">
      <c r="E400" s="18"/>
    </row>
    <row r="401" spans="5:5" s="1" customFormat="1">
      <c r="E401" s="18"/>
    </row>
    <row r="402" spans="5:5" s="1" customFormat="1">
      <c r="E402" s="18"/>
    </row>
    <row r="403" spans="5:5" s="1" customFormat="1">
      <c r="E403" s="18"/>
    </row>
    <row r="404" spans="5:5" s="1" customFormat="1">
      <c r="E404" s="18"/>
    </row>
    <row r="405" spans="5:5" s="1" customFormat="1">
      <c r="E405" s="18"/>
    </row>
    <row r="406" spans="5:5" s="1" customFormat="1">
      <c r="E406" s="18"/>
    </row>
    <row r="407" spans="5:5" s="1" customFormat="1">
      <c r="E407" s="18"/>
    </row>
    <row r="408" spans="5:5" s="1" customFormat="1">
      <c r="E408" s="18"/>
    </row>
    <row r="409" spans="5:5" s="1" customFormat="1">
      <c r="E409" s="18"/>
    </row>
    <row r="410" spans="5:5" s="1" customFormat="1">
      <c r="E410" s="18"/>
    </row>
    <row r="411" spans="5:5" s="1" customFormat="1">
      <c r="E411" s="18"/>
    </row>
    <row r="412" spans="5:5" s="1" customFormat="1">
      <c r="E412" s="18"/>
    </row>
    <row r="413" spans="5:5" s="1" customFormat="1">
      <c r="E413" s="18"/>
    </row>
    <row r="414" spans="5:5" s="1" customFormat="1">
      <c r="E414" s="18"/>
    </row>
    <row r="415" spans="5:5" s="1" customFormat="1">
      <c r="E415" s="18"/>
    </row>
    <row r="416" spans="5:5" s="1" customFormat="1">
      <c r="E416" s="18"/>
    </row>
    <row r="417" spans="5:5" s="1" customFormat="1">
      <c r="E417" s="18"/>
    </row>
    <row r="418" spans="5:5" s="1" customFormat="1">
      <c r="E418" s="18"/>
    </row>
    <row r="419" spans="5:5" s="1" customFormat="1">
      <c r="E419" s="18"/>
    </row>
    <row r="420" spans="5:5" s="1" customFormat="1">
      <c r="E420" s="18"/>
    </row>
    <row r="421" spans="5:5" s="1" customFormat="1">
      <c r="E421" s="18"/>
    </row>
    <row r="422" spans="5:5" s="1" customFormat="1">
      <c r="E422" s="18"/>
    </row>
    <row r="423" spans="5:5" s="1" customFormat="1">
      <c r="E423" s="18"/>
    </row>
    <row r="424" spans="5:5" s="1" customFormat="1">
      <c r="E424" s="18"/>
    </row>
    <row r="425" spans="5:5" s="1" customFormat="1">
      <c r="E425" s="18"/>
    </row>
    <row r="426" spans="5:5" s="1" customFormat="1">
      <c r="E426" s="18"/>
    </row>
    <row r="427" spans="5:5" s="1" customFormat="1">
      <c r="E427" s="18"/>
    </row>
    <row r="428" spans="5:5" s="1" customFormat="1">
      <c r="E428" s="18"/>
    </row>
    <row r="429" spans="5:5" s="1" customFormat="1">
      <c r="E429" s="18"/>
    </row>
    <row r="430" spans="5:5" s="1" customFormat="1">
      <c r="E430" s="18"/>
    </row>
    <row r="431" spans="5:5" s="1" customFormat="1">
      <c r="E431" s="18"/>
    </row>
    <row r="432" spans="5:5" s="1" customFormat="1">
      <c r="E432" s="18"/>
    </row>
    <row r="433" spans="5:5" s="1" customFormat="1">
      <c r="E433" s="18"/>
    </row>
    <row r="434" spans="5:5" s="1" customFormat="1">
      <c r="E434" s="18"/>
    </row>
    <row r="435" spans="5:5" s="1" customFormat="1">
      <c r="E435" s="18"/>
    </row>
    <row r="436" spans="5:5" s="1" customFormat="1">
      <c r="E436" s="18"/>
    </row>
    <row r="437" spans="5:5" s="1" customFormat="1">
      <c r="E437" s="18"/>
    </row>
    <row r="438" spans="5:5" s="1" customFormat="1">
      <c r="E438" s="18"/>
    </row>
    <row r="439" spans="5:5" s="1" customFormat="1">
      <c r="E439" s="18"/>
    </row>
    <row r="440" spans="5:5" s="1" customFormat="1">
      <c r="E440" s="18"/>
    </row>
    <row r="441" spans="5:5" s="1" customFormat="1">
      <c r="E441" s="18"/>
    </row>
    <row r="442" spans="5:5" s="1" customFormat="1">
      <c r="E442" s="18"/>
    </row>
    <row r="443" spans="5:5" s="1" customFormat="1">
      <c r="E443" s="18"/>
    </row>
    <row r="444" spans="5:5" s="1" customFormat="1">
      <c r="E444" s="18"/>
    </row>
    <row r="445" spans="5:5" s="1" customFormat="1">
      <c r="E445" s="18"/>
    </row>
    <row r="446" spans="5:5" s="1" customFormat="1">
      <c r="E446" s="18"/>
    </row>
    <row r="447" spans="5:5" s="1" customFormat="1">
      <c r="E447" s="18"/>
    </row>
    <row r="448" spans="5:5" s="1" customFormat="1">
      <c r="E448" s="18"/>
    </row>
    <row r="449" spans="5:5" s="1" customFormat="1">
      <c r="E449" s="18"/>
    </row>
    <row r="450" spans="5:5" s="1" customFormat="1">
      <c r="E450" s="18"/>
    </row>
    <row r="451" spans="5:5" s="1" customFormat="1">
      <c r="E451" s="18"/>
    </row>
    <row r="452" spans="5:5" s="1" customFormat="1">
      <c r="E452" s="18"/>
    </row>
    <row r="453" spans="5:5" s="1" customFormat="1">
      <c r="E453" s="18"/>
    </row>
    <row r="454" spans="5:5" s="1" customFormat="1">
      <c r="E454" s="18"/>
    </row>
    <row r="455" spans="5:5" s="1" customFormat="1">
      <c r="E455" s="18"/>
    </row>
    <row r="456" spans="5:5" s="1" customFormat="1">
      <c r="E456" s="18"/>
    </row>
    <row r="457" spans="5:5" s="1" customFormat="1">
      <c r="E457" s="18"/>
    </row>
    <row r="458" spans="5:5" s="1" customFormat="1">
      <c r="E458" s="18"/>
    </row>
    <row r="459" spans="5:5" s="1" customFormat="1">
      <c r="E459" s="18"/>
    </row>
    <row r="460" spans="5:5" s="1" customFormat="1">
      <c r="E460" s="18"/>
    </row>
    <row r="461" spans="5:5" s="1" customFormat="1">
      <c r="E461" s="18"/>
    </row>
    <row r="462" spans="5:5" s="1" customFormat="1">
      <c r="E462" s="18"/>
    </row>
    <row r="463" spans="5:5" s="1" customFormat="1">
      <c r="E463" s="18"/>
    </row>
    <row r="464" spans="5:5" s="1" customFormat="1">
      <c r="E464" s="18"/>
    </row>
    <row r="465" spans="5:5" s="1" customFormat="1">
      <c r="E465" s="18"/>
    </row>
    <row r="466" spans="5:5" s="1" customFormat="1">
      <c r="E466" s="18"/>
    </row>
    <row r="467" spans="5:5" s="1" customFormat="1">
      <c r="E467" s="18"/>
    </row>
    <row r="468" spans="5:5" s="1" customFormat="1">
      <c r="E468" s="18"/>
    </row>
    <row r="469" spans="5:5" s="1" customFormat="1">
      <c r="E469" s="18"/>
    </row>
    <row r="470" spans="5:5" s="1" customFormat="1">
      <c r="E470" s="18"/>
    </row>
    <row r="471" spans="5:5" s="1" customFormat="1">
      <c r="E471" s="18"/>
    </row>
    <row r="472" spans="5:5" s="1" customFormat="1">
      <c r="E472" s="18"/>
    </row>
    <row r="473" spans="5:5" s="1" customFormat="1">
      <c r="E473" s="18"/>
    </row>
    <row r="474" spans="5:5" s="1" customFormat="1">
      <c r="E474" s="18"/>
    </row>
    <row r="475" spans="5:5" s="1" customFormat="1">
      <c r="E475" s="18"/>
    </row>
    <row r="476" spans="5:5" s="1" customFormat="1">
      <c r="E476" s="18"/>
    </row>
    <row r="477" spans="5:5" s="1" customFormat="1">
      <c r="E477" s="18"/>
    </row>
    <row r="478" spans="5:5" s="1" customFormat="1">
      <c r="E478" s="18"/>
    </row>
    <row r="479" spans="5:5" s="1" customFormat="1">
      <c r="E479" s="18"/>
    </row>
    <row r="480" spans="5:5" s="1" customFormat="1">
      <c r="E480" s="18"/>
    </row>
    <row r="481" spans="5:5" s="1" customFormat="1">
      <c r="E481" s="18"/>
    </row>
    <row r="482" spans="5:5" s="1" customFormat="1">
      <c r="E482" s="18"/>
    </row>
    <row r="483" spans="5:5" s="1" customFormat="1">
      <c r="E483" s="18"/>
    </row>
    <row r="484" spans="5:5" s="1" customFormat="1">
      <c r="E484" s="18"/>
    </row>
    <row r="485" spans="5:5" s="1" customFormat="1">
      <c r="E485" s="18"/>
    </row>
    <row r="486" spans="5:5" s="1" customFormat="1">
      <c r="E486" s="18"/>
    </row>
    <row r="487" spans="5:5" s="1" customFormat="1">
      <c r="E487" s="18"/>
    </row>
    <row r="488" spans="5:5" s="1" customFormat="1">
      <c r="E488" s="18"/>
    </row>
    <row r="489" spans="5:5" s="1" customFormat="1">
      <c r="E489" s="18"/>
    </row>
    <row r="490" spans="5:5" s="1" customFormat="1">
      <c r="E490" s="18"/>
    </row>
    <row r="491" spans="5:5" s="1" customFormat="1">
      <c r="E491" s="18"/>
    </row>
    <row r="492" spans="5:5" s="1" customFormat="1">
      <c r="E492" s="18"/>
    </row>
    <row r="493" spans="5:5" s="1" customFormat="1">
      <c r="E493" s="18"/>
    </row>
    <row r="494" spans="5:5" s="1" customFormat="1">
      <c r="E494" s="18"/>
    </row>
    <row r="495" spans="5:5" s="1" customFormat="1">
      <c r="E495" s="18"/>
    </row>
    <row r="496" spans="5:5" s="1" customFormat="1">
      <c r="E496" s="18"/>
    </row>
    <row r="497" spans="5:5" s="1" customFormat="1">
      <c r="E497" s="18"/>
    </row>
    <row r="498" spans="5:5" s="1" customFormat="1">
      <c r="E498" s="18"/>
    </row>
    <row r="499" spans="5:5" s="1" customFormat="1">
      <c r="E499" s="18"/>
    </row>
    <row r="500" spans="5:5" s="1" customFormat="1">
      <c r="E500" s="18"/>
    </row>
    <row r="501" spans="5:5" s="1" customFormat="1">
      <c r="E501" s="18"/>
    </row>
    <row r="502" spans="5:5" s="1" customFormat="1">
      <c r="E502" s="18"/>
    </row>
    <row r="503" spans="5:5" s="1" customFormat="1">
      <c r="E503" s="18"/>
    </row>
    <row r="504" spans="5:5" s="1" customFormat="1">
      <c r="E504" s="18"/>
    </row>
    <row r="505" spans="5:5" s="1" customFormat="1">
      <c r="E505" s="18"/>
    </row>
    <row r="506" spans="5:5" s="1" customFormat="1">
      <c r="E506" s="18"/>
    </row>
    <row r="507" spans="5:5" s="1" customFormat="1">
      <c r="E507" s="18"/>
    </row>
    <row r="508" spans="5:5" s="1" customFormat="1">
      <c r="E508" s="18"/>
    </row>
    <row r="509" spans="5:5" s="1" customFormat="1">
      <c r="E509" s="18"/>
    </row>
    <row r="510" spans="5:5" s="1" customFormat="1">
      <c r="E510" s="18"/>
    </row>
    <row r="511" spans="5:5" s="1" customFormat="1">
      <c r="E511" s="18"/>
    </row>
    <row r="512" spans="5:5" s="1" customFormat="1">
      <c r="E512" s="18"/>
    </row>
    <row r="513" spans="5:5" s="1" customFormat="1">
      <c r="E513" s="18"/>
    </row>
    <row r="514" spans="5:5" s="1" customFormat="1">
      <c r="E514" s="18"/>
    </row>
    <row r="515" spans="5:5" s="1" customFormat="1">
      <c r="E515" s="18"/>
    </row>
    <row r="516" spans="5:5" s="1" customFormat="1">
      <c r="E516" s="18"/>
    </row>
    <row r="517" spans="5:5" s="1" customFormat="1">
      <c r="E517" s="18"/>
    </row>
    <row r="518" spans="5:5" s="1" customFormat="1">
      <c r="E518" s="18"/>
    </row>
    <row r="519" spans="5:5" s="1" customFormat="1">
      <c r="E519" s="18"/>
    </row>
    <row r="520" spans="5:5" s="1" customFormat="1">
      <c r="E520" s="18"/>
    </row>
    <row r="521" spans="5:5" s="1" customFormat="1">
      <c r="E521" s="18"/>
    </row>
    <row r="522" spans="5:5" s="1" customFormat="1">
      <c r="E522" s="18"/>
    </row>
    <row r="523" spans="5:5" s="1" customFormat="1">
      <c r="E523" s="18"/>
    </row>
    <row r="524" spans="5:5" s="1" customFormat="1">
      <c r="E524" s="18"/>
    </row>
    <row r="525" spans="5:5" s="1" customFormat="1">
      <c r="E525" s="18"/>
    </row>
    <row r="526" spans="5:5" s="1" customFormat="1">
      <c r="E526" s="18"/>
    </row>
    <row r="527" spans="5:5" s="1" customFormat="1">
      <c r="E527" s="18"/>
    </row>
    <row r="528" spans="5:5" s="1" customFormat="1">
      <c r="E528" s="18"/>
    </row>
    <row r="529" spans="5:5" s="1" customFormat="1">
      <c r="E529" s="18"/>
    </row>
    <row r="530" spans="5:5" s="1" customFormat="1">
      <c r="E530" s="18"/>
    </row>
    <row r="531" spans="5:5" s="1" customFormat="1">
      <c r="E531" s="18"/>
    </row>
    <row r="532" spans="5:5" s="1" customFormat="1">
      <c r="E532" s="18"/>
    </row>
    <row r="533" spans="5:5" s="1" customFormat="1">
      <c r="E533" s="18"/>
    </row>
    <row r="534" spans="5:5" s="1" customFormat="1">
      <c r="E534" s="18"/>
    </row>
    <row r="535" spans="5:5" s="1" customFormat="1">
      <c r="E535" s="18"/>
    </row>
    <row r="536" spans="5:5" s="1" customFormat="1">
      <c r="E536" s="18"/>
    </row>
    <row r="537" spans="5:5" s="1" customFormat="1">
      <c r="E537" s="18"/>
    </row>
    <row r="538" spans="5:5" s="1" customFormat="1">
      <c r="E538" s="18"/>
    </row>
    <row r="539" spans="5:5" s="1" customFormat="1">
      <c r="E539" s="18"/>
    </row>
    <row r="540" spans="5:5" s="1" customFormat="1">
      <c r="E540" s="18"/>
    </row>
    <row r="541" spans="5:5" s="1" customFormat="1">
      <c r="E541" s="18"/>
    </row>
    <row r="542" spans="5:5" s="1" customFormat="1">
      <c r="E542" s="18"/>
    </row>
    <row r="543" spans="5:5" s="1" customFormat="1">
      <c r="E543" s="18"/>
    </row>
    <row r="544" spans="5:5" s="1" customFormat="1">
      <c r="E544" s="18"/>
    </row>
    <row r="545" spans="5:5" s="1" customFormat="1">
      <c r="E545" s="18"/>
    </row>
    <row r="546" spans="5:5" s="1" customFormat="1">
      <c r="E546" s="18"/>
    </row>
    <row r="547" spans="5:5" s="1" customFormat="1">
      <c r="E547" s="18"/>
    </row>
    <row r="548" spans="5:5" s="1" customFormat="1">
      <c r="E548" s="18"/>
    </row>
    <row r="549" spans="5:5" s="1" customFormat="1">
      <c r="E549" s="18"/>
    </row>
    <row r="550" spans="5:5" s="1" customFormat="1">
      <c r="E550" s="18"/>
    </row>
    <row r="551" spans="5:5" s="1" customFormat="1">
      <c r="E551" s="18"/>
    </row>
    <row r="552" spans="5:5" s="1" customFormat="1">
      <c r="E552" s="18"/>
    </row>
    <row r="553" spans="5:5" s="1" customFormat="1">
      <c r="E553" s="18"/>
    </row>
    <row r="554" spans="5:5" s="1" customFormat="1">
      <c r="E554" s="18"/>
    </row>
    <row r="555" spans="5:5" s="1" customFormat="1">
      <c r="E555" s="18"/>
    </row>
    <row r="556" spans="5:5" s="1" customFormat="1">
      <c r="E556" s="18"/>
    </row>
    <row r="557" spans="5:5" s="1" customFormat="1">
      <c r="E557" s="18"/>
    </row>
    <row r="558" spans="5:5" s="1" customFormat="1">
      <c r="E558" s="18"/>
    </row>
    <row r="559" spans="5:5" s="1" customFormat="1">
      <c r="E559" s="18"/>
    </row>
    <row r="560" spans="5:5" s="1" customFormat="1">
      <c r="E560" s="18"/>
    </row>
    <row r="561" spans="5:5" s="1" customFormat="1">
      <c r="E561" s="18"/>
    </row>
    <row r="562" spans="5:5" s="1" customFormat="1">
      <c r="E562" s="18"/>
    </row>
    <row r="563" spans="5:5" s="1" customFormat="1">
      <c r="E563" s="18"/>
    </row>
    <row r="564" spans="5:5" s="1" customFormat="1">
      <c r="E564" s="18"/>
    </row>
    <row r="565" spans="5:5" s="1" customFormat="1">
      <c r="E565" s="18"/>
    </row>
    <row r="566" spans="5:5" s="1" customFormat="1">
      <c r="E566" s="18"/>
    </row>
    <row r="567" spans="5:5" s="1" customFormat="1">
      <c r="E567" s="18"/>
    </row>
    <row r="568" spans="5:5" s="1" customFormat="1">
      <c r="E568" s="18"/>
    </row>
    <row r="569" spans="5:5" s="1" customFormat="1">
      <c r="E569" s="18"/>
    </row>
    <row r="570" spans="5:5" s="1" customFormat="1">
      <c r="E570" s="18"/>
    </row>
    <row r="571" spans="5:5" s="1" customFormat="1">
      <c r="E571" s="18"/>
    </row>
    <row r="572" spans="5:5" s="1" customFormat="1">
      <c r="E572" s="18"/>
    </row>
    <row r="573" spans="5:5" s="1" customFormat="1">
      <c r="E573" s="18"/>
    </row>
    <row r="574" spans="5:5" s="1" customFormat="1">
      <c r="E574" s="18"/>
    </row>
    <row r="575" spans="5:5" s="1" customFormat="1">
      <c r="E575" s="18"/>
    </row>
    <row r="576" spans="5:5" s="1" customFormat="1">
      <c r="E576" s="18"/>
    </row>
    <row r="577" spans="5:5" s="1" customFormat="1">
      <c r="E577" s="18"/>
    </row>
    <row r="578" spans="5:5" s="1" customFormat="1">
      <c r="E578" s="18"/>
    </row>
    <row r="579" spans="5:5" s="1" customFormat="1">
      <c r="E579" s="18"/>
    </row>
    <row r="580" spans="5:5" s="1" customFormat="1">
      <c r="E580" s="18"/>
    </row>
    <row r="581" spans="5:5" s="1" customFormat="1">
      <c r="E581" s="18"/>
    </row>
    <row r="582" spans="5:5" s="1" customFormat="1">
      <c r="E582" s="18"/>
    </row>
    <row r="583" spans="5:5" s="1" customFormat="1">
      <c r="E583" s="18"/>
    </row>
    <row r="584" spans="5:5" s="1" customFormat="1">
      <c r="E584" s="18"/>
    </row>
    <row r="585" spans="5:5" s="1" customFormat="1">
      <c r="E585" s="18"/>
    </row>
    <row r="586" spans="5:5" s="1" customFormat="1">
      <c r="E586" s="18"/>
    </row>
    <row r="587" spans="5:5" s="1" customFormat="1">
      <c r="E587" s="18"/>
    </row>
    <row r="588" spans="5:5" s="1" customFormat="1">
      <c r="E588" s="18"/>
    </row>
    <row r="589" spans="5:5" s="1" customFormat="1">
      <c r="E589" s="18"/>
    </row>
    <row r="590" spans="5:5" s="1" customFormat="1">
      <c r="E590" s="18"/>
    </row>
    <row r="591" spans="5:5" s="1" customFormat="1">
      <c r="E591" s="18"/>
    </row>
    <row r="592" spans="5:5" s="1" customFormat="1">
      <c r="E592" s="18"/>
    </row>
    <row r="593" spans="5:5" s="1" customFormat="1">
      <c r="E593" s="18"/>
    </row>
    <row r="594" spans="5:5" s="1" customFormat="1">
      <c r="E594" s="18"/>
    </row>
    <row r="595" spans="5:5" s="1" customFormat="1">
      <c r="E595" s="18"/>
    </row>
    <row r="596" spans="5:5" s="1" customFormat="1">
      <c r="E596" s="18"/>
    </row>
    <row r="597" spans="5:5" s="1" customFormat="1">
      <c r="E597" s="18"/>
    </row>
    <row r="598" spans="5:5" s="1" customFormat="1">
      <c r="E598" s="18"/>
    </row>
    <row r="599" spans="5:5" s="1" customFormat="1">
      <c r="E599" s="18"/>
    </row>
    <row r="600" spans="5:5" s="1" customFormat="1">
      <c r="E600" s="18"/>
    </row>
    <row r="601" spans="5:5" s="1" customFormat="1">
      <c r="E601" s="18"/>
    </row>
    <row r="602" spans="5:5" s="1" customFormat="1">
      <c r="E602" s="18"/>
    </row>
    <row r="603" spans="5:5" s="1" customFormat="1">
      <c r="E603" s="18"/>
    </row>
    <row r="604" spans="5:5" s="1" customFormat="1">
      <c r="E604" s="18"/>
    </row>
    <row r="605" spans="5:5" s="1" customFormat="1">
      <c r="E605" s="18"/>
    </row>
    <row r="606" spans="5:5" s="1" customFormat="1">
      <c r="E606" s="18"/>
    </row>
    <row r="607" spans="5:5" s="1" customFormat="1">
      <c r="E607" s="18"/>
    </row>
    <row r="608" spans="5:5" s="1" customFormat="1">
      <c r="E608" s="18"/>
    </row>
    <row r="609" spans="5:5" s="1" customFormat="1">
      <c r="E609" s="18"/>
    </row>
    <row r="610" spans="5:5" s="1" customFormat="1">
      <c r="E610" s="18"/>
    </row>
    <row r="611" spans="5:5" s="1" customFormat="1">
      <c r="E611" s="18"/>
    </row>
    <row r="612" spans="5:5" s="1" customFormat="1">
      <c r="E612" s="18"/>
    </row>
    <row r="613" spans="5:5" s="1" customFormat="1">
      <c r="E613" s="18"/>
    </row>
    <row r="614" spans="5:5" s="1" customFormat="1">
      <c r="E614" s="18"/>
    </row>
    <row r="615" spans="5:5" s="1" customFormat="1">
      <c r="E615" s="18"/>
    </row>
    <row r="616" spans="5:5" s="1" customFormat="1">
      <c r="E616" s="18"/>
    </row>
    <row r="617" spans="5:5" s="1" customFormat="1">
      <c r="E617" s="18"/>
    </row>
    <row r="618" spans="5:5" s="1" customFormat="1">
      <c r="E618" s="18"/>
    </row>
    <row r="619" spans="5:5" s="1" customFormat="1">
      <c r="E619" s="18"/>
    </row>
    <row r="620" spans="5:5" s="1" customFormat="1">
      <c r="E620" s="18"/>
    </row>
    <row r="621" spans="5:5" s="1" customFormat="1">
      <c r="E621" s="18"/>
    </row>
    <row r="622" spans="5:5" s="1" customFormat="1">
      <c r="E622" s="18"/>
    </row>
    <row r="623" spans="5:5" s="1" customFormat="1">
      <c r="E623" s="18"/>
    </row>
    <row r="624" spans="5:5" s="1" customFormat="1">
      <c r="E624" s="18"/>
    </row>
    <row r="625" spans="5:5" s="1" customFormat="1">
      <c r="E625" s="18"/>
    </row>
    <row r="626" spans="5:5" s="1" customFormat="1">
      <c r="E626" s="18"/>
    </row>
    <row r="627" spans="5:5" s="1" customFormat="1">
      <c r="E627" s="18"/>
    </row>
    <row r="628" spans="5:5" s="1" customFormat="1">
      <c r="E628" s="18"/>
    </row>
    <row r="629" spans="5:5" s="1" customFormat="1">
      <c r="E629" s="18"/>
    </row>
    <row r="630" spans="5:5" s="1" customFormat="1">
      <c r="E630" s="18"/>
    </row>
    <row r="631" spans="5:5" s="1" customFormat="1">
      <c r="E631" s="18"/>
    </row>
    <row r="632" spans="5:5" s="1" customFormat="1">
      <c r="E632" s="18"/>
    </row>
    <row r="633" spans="5:5" s="1" customFormat="1">
      <c r="E633" s="18"/>
    </row>
    <row r="634" spans="5:5" s="1" customFormat="1">
      <c r="E634" s="18"/>
    </row>
    <row r="635" spans="5:5" s="1" customFormat="1">
      <c r="E635" s="18"/>
    </row>
    <row r="636" spans="5:5" s="1" customFormat="1">
      <c r="E636" s="18"/>
    </row>
    <row r="637" spans="5:5" s="1" customFormat="1">
      <c r="E637" s="18"/>
    </row>
    <row r="638" spans="5:5" s="1" customFormat="1">
      <c r="E638" s="18"/>
    </row>
    <row r="639" spans="5:5" s="1" customFormat="1">
      <c r="E639" s="18"/>
    </row>
    <row r="640" spans="5:5" s="1" customFormat="1">
      <c r="E640" s="18"/>
    </row>
    <row r="641" spans="5:5" s="1" customFormat="1">
      <c r="E641" s="18"/>
    </row>
    <row r="642" spans="5:5" s="1" customFormat="1">
      <c r="E642" s="18"/>
    </row>
    <row r="643" spans="5:5" s="1" customFormat="1">
      <c r="E643" s="18"/>
    </row>
    <row r="644" spans="5:5" s="1" customFormat="1">
      <c r="E644" s="18"/>
    </row>
    <row r="645" spans="5:5" s="1" customFormat="1">
      <c r="E645" s="18"/>
    </row>
    <row r="646" spans="5:5" s="1" customFormat="1">
      <c r="E646" s="18"/>
    </row>
    <row r="647" spans="5:5" s="1" customFormat="1">
      <c r="E647" s="18"/>
    </row>
    <row r="648" spans="5:5" s="1" customFormat="1">
      <c r="E648" s="18"/>
    </row>
    <row r="649" spans="5:5" s="1" customFormat="1">
      <c r="E649" s="18"/>
    </row>
    <row r="650" spans="5:5" s="1" customFormat="1">
      <c r="E650" s="18"/>
    </row>
    <row r="651" spans="5:5" s="1" customFormat="1">
      <c r="E651" s="18"/>
    </row>
    <row r="652" spans="5:5" s="1" customFormat="1">
      <c r="E652" s="18"/>
    </row>
    <row r="653" spans="5:5" s="1" customFormat="1">
      <c r="E653" s="18"/>
    </row>
    <row r="654" spans="5:5" s="1" customFormat="1">
      <c r="E654" s="18"/>
    </row>
    <row r="655" spans="5:5" s="1" customFormat="1">
      <c r="E655" s="18"/>
    </row>
    <row r="656" spans="5:5" s="1" customFormat="1">
      <c r="E656" s="18"/>
    </row>
    <row r="657" spans="5:5" s="1" customFormat="1">
      <c r="E657" s="18"/>
    </row>
    <row r="658" spans="5:5" s="1" customFormat="1">
      <c r="E658" s="18"/>
    </row>
    <row r="659" spans="5:5" s="1" customFormat="1">
      <c r="E659" s="18"/>
    </row>
    <row r="660" spans="5:5" s="1" customFormat="1">
      <c r="E660" s="18"/>
    </row>
    <row r="661" spans="5:5" s="1" customFormat="1">
      <c r="E661" s="18"/>
    </row>
    <row r="662" spans="5:5" s="1" customFormat="1">
      <c r="E662" s="18"/>
    </row>
    <row r="663" spans="5:5" s="1" customFormat="1">
      <c r="E663" s="18"/>
    </row>
    <row r="664" spans="5:5" s="1" customFormat="1">
      <c r="E664" s="18"/>
    </row>
    <row r="665" spans="5:5" s="1" customFormat="1">
      <c r="E665" s="18"/>
    </row>
    <row r="666" spans="5:5" s="1" customFormat="1">
      <c r="E666" s="18"/>
    </row>
    <row r="667" spans="5:5" s="1" customFormat="1">
      <c r="E667" s="18"/>
    </row>
    <row r="668" spans="5:5" s="1" customFormat="1">
      <c r="E668" s="18"/>
    </row>
    <row r="669" spans="5:5" s="1" customFormat="1">
      <c r="E669" s="18"/>
    </row>
    <row r="670" spans="5:5" s="1" customFormat="1">
      <c r="E670" s="18"/>
    </row>
    <row r="671" spans="5:5" s="1" customFormat="1">
      <c r="E671" s="18"/>
    </row>
    <row r="672" spans="5:5" s="1" customFormat="1">
      <c r="E672" s="18"/>
    </row>
    <row r="673" spans="5:5" s="1" customFormat="1">
      <c r="E673" s="18"/>
    </row>
    <row r="674" spans="5:5" s="1" customFormat="1">
      <c r="E674" s="18"/>
    </row>
    <row r="675" spans="5:5" s="1" customFormat="1">
      <c r="E675" s="18"/>
    </row>
    <row r="676" spans="5:5" s="1" customFormat="1">
      <c r="E676" s="18"/>
    </row>
    <row r="677" spans="5:5" s="1" customFormat="1">
      <c r="E677" s="18"/>
    </row>
    <row r="678" spans="5:5" s="1" customFormat="1">
      <c r="E678" s="18"/>
    </row>
    <row r="679" spans="5:5" s="1" customFormat="1">
      <c r="E679" s="18"/>
    </row>
    <row r="680" spans="5:5" s="1" customFormat="1">
      <c r="E680" s="18"/>
    </row>
    <row r="681" spans="5:5" s="1" customFormat="1">
      <c r="E681" s="18"/>
    </row>
    <row r="682" spans="5:5" s="1" customFormat="1">
      <c r="E682" s="18"/>
    </row>
    <row r="683" spans="5:5" s="1" customFormat="1">
      <c r="E683" s="18"/>
    </row>
    <row r="684" spans="5:5" s="1" customFormat="1">
      <c r="E684" s="18"/>
    </row>
    <row r="685" spans="5:5" s="1" customFormat="1">
      <c r="E685" s="18"/>
    </row>
    <row r="686" spans="5:5" s="1" customFormat="1">
      <c r="E686" s="18"/>
    </row>
    <row r="687" spans="5:5" s="1" customFormat="1">
      <c r="E687" s="18"/>
    </row>
    <row r="688" spans="5:5" s="1" customFormat="1">
      <c r="E688" s="18"/>
    </row>
    <row r="689" spans="5:5" s="1" customFormat="1">
      <c r="E689" s="18"/>
    </row>
    <row r="690" spans="5:5" s="1" customFormat="1">
      <c r="E690" s="18"/>
    </row>
    <row r="691" spans="5:5" s="1" customFormat="1">
      <c r="E691" s="18"/>
    </row>
    <row r="692" spans="5:5" s="1" customFormat="1">
      <c r="E692" s="18"/>
    </row>
    <row r="693" spans="5:5" s="1" customFormat="1">
      <c r="E693" s="18"/>
    </row>
    <row r="694" spans="5:5" s="1" customFormat="1">
      <c r="E694" s="18"/>
    </row>
    <row r="695" spans="5:5" s="1" customFormat="1">
      <c r="E695" s="18"/>
    </row>
    <row r="696" spans="5:5" s="1" customFormat="1">
      <c r="E696" s="18"/>
    </row>
    <row r="697" spans="5:5" s="1" customFormat="1">
      <c r="E697" s="18"/>
    </row>
    <row r="698" spans="5:5" s="1" customFormat="1">
      <c r="E698" s="18"/>
    </row>
    <row r="699" spans="5:5" s="1" customFormat="1">
      <c r="E699" s="18"/>
    </row>
    <row r="700" spans="5:5" s="1" customFormat="1">
      <c r="E700" s="18"/>
    </row>
    <row r="701" spans="5:5" s="1" customFormat="1">
      <c r="E701" s="18"/>
    </row>
    <row r="702" spans="5:5" s="1" customFormat="1">
      <c r="E702" s="18"/>
    </row>
    <row r="703" spans="5:5" s="1" customFormat="1">
      <c r="E703" s="18"/>
    </row>
    <row r="704" spans="5:5" s="1" customFormat="1">
      <c r="E704" s="18"/>
    </row>
    <row r="705" spans="5:5" s="1" customFormat="1">
      <c r="E705" s="18"/>
    </row>
    <row r="706" spans="5:5" s="1" customFormat="1">
      <c r="E706" s="18"/>
    </row>
    <row r="707" spans="5:5" s="1" customFormat="1">
      <c r="E707" s="18"/>
    </row>
    <row r="708" spans="5:5" s="1" customFormat="1">
      <c r="E708" s="18"/>
    </row>
    <row r="709" spans="5:5" s="1" customFormat="1">
      <c r="E709" s="18"/>
    </row>
    <row r="710" spans="5:5" s="1" customFormat="1">
      <c r="E710" s="18"/>
    </row>
    <row r="711" spans="5:5" s="1" customFormat="1">
      <c r="E711" s="18"/>
    </row>
    <row r="712" spans="5:5" s="1" customFormat="1">
      <c r="E712" s="18"/>
    </row>
    <row r="713" spans="5:5" s="1" customFormat="1">
      <c r="E713" s="18"/>
    </row>
    <row r="714" spans="5:5" s="1" customFormat="1">
      <c r="E714" s="18"/>
    </row>
    <row r="715" spans="5:5" s="1" customFormat="1">
      <c r="E715" s="18"/>
    </row>
    <row r="716" spans="5:5" s="1" customFormat="1">
      <c r="E716" s="18"/>
    </row>
    <row r="717" spans="5:5" s="1" customFormat="1">
      <c r="E717" s="18"/>
    </row>
    <row r="718" spans="5:5" s="1" customFormat="1">
      <c r="E718" s="18"/>
    </row>
  </sheetData>
  <mergeCells count="37">
    <mergeCell ref="C40:E40"/>
    <mergeCell ref="C48:E48"/>
    <mergeCell ref="C45:E45"/>
    <mergeCell ref="C49:E49"/>
    <mergeCell ref="C50:E50"/>
    <mergeCell ref="C51:E51"/>
    <mergeCell ref="C41:E41"/>
    <mergeCell ref="C42:E42"/>
    <mergeCell ref="C43:E43"/>
    <mergeCell ref="C44:E44"/>
    <mergeCell ref="C58:E58"/>
    <mergeCell ref="C59:E59"/>
    <mergeCell ref="C60:E60"/>
    <mergeCell ref="C61:E61"/>
    <mergeCell ref="C52:E52"/>
    <mergeCell ref="C53:E53"/>
    <mergeCell ref="C57:E57"/>
    <mergeCell ref="C36:E36"/>
    <mergeCell ref="C37:E37"/>
    <mergeCell ref="C26:E26"/>
    <mergeCell ref="C27:E27"/>
    <mergeCell ref="C28:E28"/>
    <mergeCell ref="C29:E29"/>
    <mergeCell ref="C33:E33"/>
    <mergeCell ref="C34:E34"/>
    <mergeCell ref="C35:E35"/>
    <mergeCell ref="C32:E32"/>
    <mergeCell ref="C20:E20"/>
    <mergeCell ref="C21:E21"/>
    <mergeCell ref="C25:E25"/>
    <mergeCell ref="B2:E2"/>
    <mergeCell ref="B14:E14"/>
    <mergeCell ref="C17:E17"/>
    <mergeCell ref="C18:E18"/>
    <mergeCell ref="C19:E19"/>
    <mergeCell ref="C16:E16"/>
    <mergeCell ref="C24:E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BF5341F33FD841A1290077EA2FF5AF" ma:contentTypeVersion="15" ma:contentTypeDescription="Crear nuevo documento." ma:contentTypeScope="" ma:versionID="d5232743e0fea6eddc658c83df8b530b">
  <xsd:schema xmlns:xsd="http://www.w3.org/2001/XMLSchema" xmlns:xs="http://www.w3.org/2001/XMLSchema" xmlns:p="http://schemas.microsoft.com/office/2006/metadata/properties" xmlns:ns2="1f8d7d97-b52e-4e8e-add1-cddb6c7f9c6e" xmlns:ns3="ebe62426-be44-4ac6-b4e7-c6e91301097f" targetNamespace="http://schemas.microsoft.com/office/2006/metadata/properties" ma:root="true" ma:fieldsID="2d4cc1759981efddae7a68e803d5e4e8" ns2:_="" ns3:_="">
    <xsd:import namespace="1f8d7d97-b52e-4e8e-add1-cddb6c7f9c6e"/>
    <xsd:import namespace="ebe62426-be44-4ac6-b4e7-c6e9130109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8d7d97-b52e-4e8e-add1-cddb6c7f9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62426-be44-4ac6-b4e7-c6e91301097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31f8863d-40b5-48fb-8a46-f2f7ac83c21f}" ma:internalName="TaxCatchAll" ma:showField="CatchAllData" ma:web="ebe62426-be44-4ac6-b4e7-c6e9130109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f8d7d97-b52e-4e8e-add1-cddb6c7f9c6e">
      <Terms xmlns="http://schemas.microsoft.com/office/infopath/2007/PartnerControls"/>
    </lcf76f155ced4ddcb4097134ff3c332f>
    <TaxCatchAll xmlns="ebe62426-be44-4ac6-b4e7-c6e91301097f" xsi:nil="true"/>
  </documentManagement>
</p:properties>
</file>

<file path=customXml/itemProps1.xml><?xml version="1.0" encoding="utf-8"?>
<ds:datastoreItem xmlns:ds="http://schemas.openxmlformats.org/officeDocument/2006/customXml" ds:itemID="{E8F32967-1213-47C6-BA21-2222381A7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8d7d97-b52e-4e8e-add1-cddb6c7f9c6e"/>
    <ds:schemaRef ds:uri="ebe62426-be44-4ac6-b4e7-c6e9130109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80E8FA-F9C4-4F93-80D6-2B02395B54A6}">
  <ds:schemaRefs>
    <ds:schemaRef ds:uri="http://schemas.microsoft.com/sharepoint/v3/contenttype/forms"/>
  </ds:schemaRefs>
</ds:datastoreItem>
</file>

<file path=customXml/itemProps3.xml><?xml version="1.0" encoding="utf-8"?>
<ds:datastoreItem xmlns:ds="http://schemas.openxmlformats.org/officeDocument/2006/customXml" ds:itemID="{C32634F9-E90D-47D7-98A9-0DD366F8E5B8}">
  <ds:schemaRefs>
    <ds:schemaRef ds:uri="1f8d7d97-b52e-4e8e-add1-cddb6c7f9c6e"/>
    <ds:schemaRef ds:uri="ebe62426-be44-4ac6-b4e7-c6e91301097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1. Presentacion </vt:lpstr>
      <vt:lpstr>Conceptos 37001</vt:lpstr>
      <vt:lpstr>2. Análisis de Contexto</vt:lpstr>
      <vt:lpstr>3. Estrategias</vt:lpstr>
      <vt:lpstr>4. Instructivo Riesgos </vt:lpstr>
      <vt:lpstr>5. Identificación de Riesgos</vt:lpstr>
      <vt:lpstr>6. Valoración Controles</vt:lpstr>
      <vt:lpstr>7. Mapa Final</vt:lpstr>
      <vt:lpstr>8- Politicas de admiistracion </vt:lpstr>
      <vt:lpstr>9- Matriz de Calor </vt:lpstr>
      <vt:lpstr>Seguimiento 1 Trimestre</vt:lpstr>
      <vt:lpstr>Seguimiento 2 Trimestre</vt:lpstr>
      <vt:lpstr>Seguimiento 3 Trimestre</vt:lpstr>
      <vt:lpstr>Seguimiento 4 Trimestre</vt:lpstr>
      <vt:lpstr>'2. Análisis de Contexto'!Área_de_impresión</vt:lpstr>
      <vt:lpstr>'5. Identificación de Riesgos'!Área_de_impresión</vt:lpstr>
      <vt:lpstr>'6. Valoración Controles'!Área_de_impresión</vt:lpstr>
      <vt:lpstr>'7. Mapa Final'!Área_de_impresión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Pablo Andres Ruiz Quiroga</cp:lastModifiedBy>
  <cp:revision/>
  <dcterms:created xsi:type="dcterms:W3CDTF">2021-04-16T16:11:31Z</dcterms:created>
  <dcterms:modified xsi:type="dcterms:W3CDTF">2024-04-12T20:01:51Z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0x010100F8BF5341F33FD841A1290077EA2FF5AF</vt:lpwstr>
  </property>
  <property fmtid="{D5CDD505-2E9C-101B-9397-08002B2CF9AE}" pid="3" name="MediaServiceImageTags">
    <vt:lpwstr/>
  </property>
</Properties>
</file>