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iveNelsonR\OneDrive - Consejo Superior de la Judicatura\Compartido con todos los usuarios\SIGCMA 2022\Informacion documentada\P-AGA-04 MyMI\"/>
    </mc:Choice>
  </mc:AlternateContent>
  <xr:revisionPtr revIDLastSave="2" documentId="8_{0CC5F3F3-788E-42AD-BAA2-70EDE533762D}" xr6:coauthVersionLast="36" xr6:coauthVersionMax="36" xr10:uidLastSave="{3B01911C-5F8C-4825-9A7F-F58209FAADE0}"/>
  <workbookProtection workbookAlgorithmName="SHA-512" workbookHashValue="gFxrHZ687uhQWzjPMmcHQCpnUgPyHSx0oF9PWKLDZDf9gToO4pjGjKnSm7XGS9XYoV5Dl9w8qns/LayD9/SkLg==" workbookSaltValue="pQRU8pevSfzOTnjwKRwCtA==" workbookSpinCount="100000" lockStructure="1"/>
  <bookViews>
    <workbookView xWindow="0" yWindow="495" windowWidth="28800" windowHeight="16365" firstSheet="1" activeTab="2" xr2:uid="{69B3BE90-E9E1-4AED-9389-FF61AF40D44F}"/>
  </bookViews>
  <sheets>
    <sheet name="Datos" sheetId="19" state="hidden" r:id="rId1"/>
    <sheet name="Productos-Criterios" sheetId="16" r:id="rId2"/>
    <sheet name="Ficha 1 MyM" sheetId="1" r:id="rId3"/>
    <sheet name="Ficha 2 Soportes (1)" sheetId="3" r:id="rId4"/>
    <sheet name="Ficha 2 Soportes (2)" sheetId="40" r:id="rId5"/>
    <sheet name="Ficha 2 Soportes (3)" sheetId="41" r:id="rId6"/>
    <sheet name="Ficha 2 Soportes (4)" sheetId="42" r:id="rId7"/>
    <sheet name="Ficha 2 Soportes (5)" sheetId="43" r:id="rId8"/>
    <sheet name="Ficha 2 Soportes (6)" sheetId="44" r:id="rId9"/>
    <sheet name="Ficha 2 Soportes (7)" sheetId="45" r:id="rId10"/>
    <sheet name="Ficha 2 Soportes (8)" sheetId="46" r:id="rId11"/>
    <sheet name="Ficha 2 Soportes (9)" sheetId="47" r:id="rId12"/>
    <sheet name="Ficha 2 Soportes (10)" sheetId="48" r:id="rId13"/>
  </sheets>
  <definedNames>
    <definedName name="_xlnm._FilterDatabase" localSheetId="0" hidden="1">Datos!$C$3:$C$36</definedName>
    <definedName name="ACACÍAS">Datos!$X$245</definedName>
    <definedName name="ACANDÍ">Datos!$X$111</definedName>
    <definedName name="AGUACHICA">Datos!$X$221</definedName>
    <definedName name="AGUADA">Datos!$Z$48</definedName>
    <definedName name="AGUSTÍN.CODAZZI">Datos!$AB$221</definedName>
    <definedName name="ALBANIA.Caquetá">Datos!$X$129</definedName>
    <definedName name="ALBANIA.Santander">Datos!$X$43</definedName>
    <definedName name="AMAZONAS">Datos!$I$16:$I$17</definedName>
    <definedName name="ANTIOQUIA">Datos!$I$139:$I$149</definedName>
    <definedName name="APARTADÓ">Datos!$X$104</definedName>
    <definedName name="APÍA">Datos!$Z$160</definedName>
    <definedName name="ARACATACA">Datos!$X$173</definedName>
    <definedName name="ARAUCA">Datos!$I$93:$I$99</definedName>
    <definedName name="ARAUCA.">Datos!$X$75:$X$77</definedName>
    <definedName name="ARIGUANÍ">Datos!$Y$173</definedName>
    <definedName name="ARMENIA">Datos!$Q$5</definedName>
    <definedName name="ARMENIA.">Datos!$X$7</definedName>
    <definedName name="ATLÁNTICO">Datos!$I$10:$I$13</definedName>
    <definedName name="AYAPEL">Datos!$X$121</definedName>
    <definedName name="BAGADÓ">Datos!$Y$111</definedName>
    <definedName name="BAHÍA.SOLANO">Datos!$Z$111</definedName>
    <definedName name="BAJO.BAUDÓ">Datos!$AA$111</definedName>
    <definedName name="BARRANCABERMEJA">Datos!$Y$43</definedName>
    <definedName name="BARRANCOMINAS">Datos!$X$237</definedName>
    <definedName name="BARRANQUILLA">Datos!$R$5</definedName>
    <definedName name="BARRANQUILLA.">Datos!$X$11:$X$13</definedName>
    <definedName name="BECERRIL">Datos!$Y$221</definedName>
    <definedName name="BELÉN.DE.LOS.ANDAQUÍES">Datos!$Z$129</definedName>
    <definedName name="BELÉN.DE.UMBRÍA">Datos!$X$157</definedName>
    <definedName name="BOCHALEMA">Datos!$Z$86</definedName>
    <definedName name="BOGOTÁ">Datos!$S$5:$S$7</definedName>
    <definedName name="BOGOTÁ.">Datos!$I$19:$I$25</definedName>
    <definedName name="BOGOTÁ.D.C.">Datos!$I$35:$I$41</definedName>
    <definedName name="BOGOTÁ.D.C._">Datos!$X$33:$X$39</definedName>
    <definedName name="BOGOTÁ_">Datos!$X$20:$X$26</definedName>
    <definedName name="BOLIVAR">Datos!$I$79:$I$88</definedName>
    <definedName name="BOLIVAR.">Datos!$X$164</definedName>
    <definedName name="BOYACÁ">Datos!$I$277:$I$296</definedName>
    <definedName name="BUCARAMANGA">Datos!$U$5</definedName>
    <definedName name="BUCARAMANGA.">Datos!$Z$43:$Z$45</definedName>
    <definedName name="BUENAVENTURA">Datos!$Y$56:$Y$57</definedName>
    <definedName name="CABUYARO">Datos!$Y$245</definedName>
    <definedName name="CÁCOTA">Datos!$Y$86</definedName>
    <definedName name="CAIMITO">Datos!$AA$189</definedName>
    <definedName name="CALARCA">Datos!$Y$7</definedName>
    <definedName name="CALDAS">Datos!$I$130:$I$136</definedName>
    <definedName name="CALI">Datos!$Q$10</definedName>
    <definedName name="CALI.">Datos!$Z$56</definedName>
    <definedName name="CALOTO">Datos!$Y$164</definedName>
    <definedName name="CAMPO.ALEGRRE">Datos!$X$133</definedName>
    <definedName name="CANALETE">Datos!$Y$121</definedName>
    <definedName name="CAQUETÁ">Datos!$I$181:$I$184</definedName>
    <definedName name="CARTAGENA">Datos!$R$10:$R$11</definedName>
    <definedName name="CARTAGENA.">Datos!$X$64:$X$68</definedName>
    <definedName name="CARTAGO">Datos!$AA$56</definedName>
    <definedName name="CASANARE">Datos!$I$298:$I$304</definedName>
    <definedName name="CAUCA">Datos!$I$228:$I$238</definedName>
    <definedName name="CESAR">Datos!$I$307:$I$321</definedName>
    <definedName name="CHALÁN">Datos!$Z$194</definedName>
    <definedName name="CHAPARRAL">Datos!$X$90</definedName>
    <definedName name="CHARALÁ">Datos!$AA$43</definedName>
    <definedName name="CHIGORODÓ">Datos!$Y$104</definedName>
    <definedName name="CHIMICHAGUA">Datos!$Z$221</definedName>
    <definedName name="CHINCHINÁ">Datos!$X$99</definedName>
    <definedName name="CHIPATÁ">Datos!$AB$43</definedName>
    <definedName name="CHIQUINQUIRÁ">Datos!$X$198</definedName>
    <definedName name="CHIRIGUANÁ">Datos!$AA$221</definedName>
    <definedName name="CHITA">Datos!$Y$198</definedName>
    <definedName name="CHOCÓ">Datos!$I$151:$I$165</definedName>
    <definedName name="CIÉNAGA">Datos!$Z$173</definedName>
    <definedName name="CODIGO_DEPTO">Datos!$I$3:$J$350</definedName>
    <definedName name="CODIGO_SECCIONAL">Datos!$N$3:$O$31</definedName>
    <definedName name="COLÓN">Datos!$X$143</definedName>
    <definedName name="COLOSÓ">Datos!$X$194</definedName>
    <definedName name="CONDOTO">Datos!$AC$111</definedName>
    <definedName name="CONFINES">Datos!$AC$43</definedName>
    <definedName name="COORDINACIONES">Datos!$N$26:$N$31</definedName>
    <definedName name="CÓRDOBA">Datos!$I$168:$I$178</definedName>
    <definedName name="CORINTO">Datos!$Z$164</definedName>
    <definedName name="COROZAL">Datos!$X$186</definedName>
    <definedName name="CRAVO.NORTE">Datos!$Y$75</definedName>
    <definedName name="CÚCUTA">Datos!$S$10:$S$11</definedName>
    <definedName name="CUMARIBO">Datos!$X$257</definedName>
    <definedName name="CUMBAL">Datos!$Y$143</definedName>
    <definedName name="CUNDINAMARCA">Datos!$I$27:$I$32</definedName>
    <definedName name="CURUMANIÍ">Datos!$X$224</definedName>
    <definedName name="Despachos_Productos">'Productos-Criterios'!$A$3:$B$7</definedName>
    <definedName name="DOS.QUEBRADAS">Datos!$Y$157</definedName>
    <definedName name="EDIFICIO">Datos!$K$3:$L$350</definedName>
    <definedName name="EL.BANCO">Datos!$AA$173</definedName>
    <definedName name="EL.CÁRMEN.DE.ATRATO">Datos!$AB$111</definedName>
    <definedName name="EL.CARMEN.DE.CHUCURÍ">Datos!$X$48</definedName>
    <definedName name="EL.CASTILLO">Datos!$Z$245</definedName>
    <definedName name="EL.COCUY">Datos!$Z$198</definedName>
    <definedName name="EL.PIÑÓN">Datos!$AB$173</definedName>
    <definedName name="EL.TABLÓN.DE.GÓMEZ">Datos!$Z$143</definedName>
    <definedName name="EL.TAMBO">Datos!$AB$164</definedName>
    <definedName name="EL_DOVIO">Datos!$AB$56</definedName>
    <definedName name="ELÍAS">Datos!$Y$133</definedName>
    <definedName name="ENVIGADO">Datos!$Z$104</definedName>
    <definedName name="ESPINAL">Datos!$Y$90</definedName>
    <definedName name="FACATATIVÁ">Datos!$X$29</definedName>
    <definedName name="FLORENCIA">Datos!$Y$129</definedName>
    <definedName name="FONSECA">Datos!$AA$233</definedName>
    <definedName name="FORMATO1">'Ficha 1 MyM'!$A$10:$AH$35</definedName>
    <definedName name="FORTUL">Datos!$Z$75</definedName>
    <definedName name="FRANCISCO.PIZARRO">Datos!$AA$146</definedName>
    <definedName name="FRESNO">Datos!$Z$90</definedName>
    <definedName name="FUNDACIÓN">Datos!$X$176</definedName>
    <definedName name="GACHETÁ">Datos!$Y$29</definedName>
    <definedName name="GARAGOA">Datos!$AB$198</definedName>
    <definedName name="GARZÓN">Datos!$Z$133</definedName>
    <definedName name="GIRALDO">Datos!$AA$104</definedName>
    <definedName name="GIRARDOT">Datos!$Z$29</definedName>
    <definedName name="GRANADA">Datos!$AA$245</definedName>
    <definedName name="GUADALAJARA.DE.BUGA">Datos!$X$56</definedName>
    <definedName name="GUAINÍA">Datos!$I$330:$I$332</definedName>
    <definedName name="GUAMO">Datos!$AA$90</definedName>
    <definedName name="GUAPÍ">Datos!$X$167</definedName>
    <definedName name="GUÁTICA">Datos!$Z$157</definedName>
    <definedName name="GUAVIARE">Datos!$I$334</definedName>
    <definedName name="GÜEPSA">Datos!$Y$48</definedName>
    <definedName name="GUICÁN.DE.LA.SIERRA">Datos!$AA$198</definedName>
    <definedName name="HONDA">Datos!$AB$90</definedName>
    <definedName name="HUILA">Datos!$I$186:$I$196</definedName>
    <definedName name="IBAGUÉ">Datos!$T$10</definedName>
    <definedName name="IBAGUÉ.">Datos!$X$93:$X$95</definedName>
    <definedName name="ITSMINA">Datos!$X$114</definedName>
    <definedName name="JURADÓ">Datos!$Y$114</definedName>
    <definedName name="LA.BELLEZA">Datos!$AA$48</definedName>
    <definedName name="LA.GLORIA">Datos!$Y$224:$Y$225</definedName>
    <definedName name="LA.JAGUA.DE.IBIRICO">Datos!$Z$224</definedName>
    <definedName name="LA.PAZ">Datos!$AA$224</definedName>
    <definedName name="LA.PRIMAVERA">Datos!$Y$257</definedName>
    <definedName name="LA.SALINA">Datos!$X$213</definedName>
    <definedName name="LA.UNIÓN.Nariño">Datos!$AA$143</definedName>
    <definedName name="LA.UNIÓN.Sucre">Datos!$Y$186</definedName>
    <definedName name="LA.VICTORIA">Datos!$X$201</definedName>
    <definedName name="LA_DORADA">Datos!$Y$99</definedName>
    <definedName name="LA_GUAJIRA">Datos!$I$323:$I$327</definedName>
    <definedName name="LA_PLATA">Datos!$AA$133</definedName>
    <definedName name="LABRANZAGRANDE">Datos!$Y$201</definedName>
    <definedName name="LEIVA">Datos!$AB$143</definedName>
    <definedName name="LÉRIDA">Datos!$Y$93:$Y$94</definedName>
    <definedName name="LETICIA">Datos!$X$17</definedName>
    <definedName name="LÍBANO">Datos!$Z$93</definedName>
    <definedName name="LLORÓ">Datos!$Z$114</definedName>
    <definedName name="LOS.ANDES">Datos!$X$146</definedName>
    <definedName name="LOS.PATIOS">Datos!$Y$80</definedName>
    <definedName name="MAGANGUÉ">Datos!$AB$64</definedName>
    <definedName name="MAGDALENA">Datos!$I$241:$I$255</definedName>
    <definedName name="MAJAGUAL">Datos!$AB$194</definedName>
    <definedName name="MANAURE.BALCÓN.DEL.CESAR">Datos!$AB$224</definedName>
    <definedName name="MANIZALEZ">Datos!$U$10</definedName>
    <definedName name="MANIZALEZ.">Datos!$Z$99:$Z$100</definedName>
    <definedName name="MEDELLÍN">Datos!$Q$14:$Q$15</definedName>
    <definedName name="MEDELLÍN.">Datos!$AB$104:$AB$106</definedName>
    <definedName name="MELGAR">Datos!$AA$93</definedName>
    <definedName name="META">Datos!$I$336:$I$343</definedName>
    <definedName name="MISTRATÓ">Datos!$AA$157</definedName>
    <definedName name="MITÚ">Datos!$X$253</definedName>
    <definedName name="MOCOA">Datos!$X$153</definedName>
    <definedName name="MOMPÓS">Datos!$Z$64</definedName>
    <definedName name="MONTELÍBANO">Datos!$Z$121</definedName>
    <definedName name="MONTERÍA">Datos!$R$14</definedName>
    <definedName name="MONTERÍA.">Datos!$AA$121</definedName>
    <definedName name="MORROA">Datos!$AA$194</definedName>
    <definedName name="MOSQUERA">Datos!$Y$146</definedName>
    <definedName name="MURINDÓ">Datos!$X$108</definedName>
    <definedName name="NARIÑO">Datos!$I$199:$I$210</definedName>
    <definedName name="NEIVA">Datos!$S$14:$S$15</definedName>
    <definedName name="NEIVA.">Datos!$AB$133</definedName>
    <definedName name="NIVEL_CENTRAL">Datos!$T$5</definedName>
    <definedName name="NIVEL_IMPORTANCIA">Datos!$N$58:$N$62</definedName>
    <definedName name="NORTE.DE.SANTANDER">Datos!$I$101:$I$112</definedName>
    <definedName name="NÓVITA">Datos!$AA$114</definedName>
    <definedName name="NUQUÍ">Datos!$AB$114</definedName>
    <definedName name="OBANDO">Datos!$AC$56</definedName>
    <definedName name="OCAÑA">Datos!$Z$80</definedName>
    <definedName name="ORITO">Datos!$Y$153</definedName>
    <definedName name="OROCUÉ">Datos!$Y$213</definedName>
    <definedName name="PALERMO">Datos!$X$136</definedName>
    <definedName name="PALMIRA">Datos!$X$59:$X$60</definedName>
    <definedName name="PALMITO">Datos!$Z$186</definedName>
    <definedName name="PAMPLONA">Datos!$AA$80</definedName>
    <definedName name="PASTO">Datos!$T$14:$T$15</definedName>
    <definedName name="PASTO.">Datos!$Z$146</definedName>
    <definedName name="PATÍA">Datos!$AA$164</definedName>
    <definedName name="PAUNA">Datos!$Z$201</definedName>
    <definedName name="PAYA">Datos!$AA$201</definedName>
    <definedName name="PAZ.DE.ARIPORO">Datos!$Z$213</definedName>
    <definedName name="PEREIRA">Datos!$U$14</definedName>
    <definedName name="PEREIRA.">Datos!$AB$157</definedName>
    <definedName name="PISBA">Datos!$AB$201</definedName>
    <definedName name="PITALITO">Datos!$Y$136</definedName>
    <definedName name="PLANETA_RICA">Datos!$AB$121</definedName>
    <definedName name="PLATO">Datos!$Y$176</definedName>
    <definedName name="POPAYÁN">Datos!$Q$18</definedName>
    <definedName name="POPAYÁN.">Datos!$Y$167:$Y$169</definedName>
    <definedName name="PRODUCTOS">Datos!$R$31:$R$34</definedName>
    <definedName name="PUEBLO.RICO">Datos!$X$160</definedName>
    <definedName name="PUERTO.CARREÑO">Datos!$Z$257</definedName>
    <definedName name="PUERTO.INÍRIDA">Datos!$Y$237</definedName>
    <definedName name="PUERTO.LIBERTADOR">Datos!$AC$121</definedName>
    <definedName name="PUERTO.LLERAS">Datos!$AB$245</definedName>
    <definedName name="PUERTO.NARIÑO">Datos!$Y$17</definedName>
    <definedName name="PUERTO.PARRA">Datos!$AB$48</definedName>
    <definedName name="PUERTO.RICO">Datos!$X$248</definedName>
    <definedName name="PUERTO.RONDÓN">Datos!$AA$75</definedName>
    <definedName name="PUERTO.TEJADA">Datos!$Z$167</definedName>
    <definedName name="PUERTO.WILCHES">Datos!$AC$48</definedName>
    <definedName name="PURIFFICACIÓN">Datos!$AB$93</definedName>
    <definedName name="PUTUMAYO">Datos!$I$212:$I$215</definedName>
    <definedName name="QUIBDÓ">Datos!$AC$114</definedName>
    <definedName name="QUINCHÍA">Datos!$Y$160</definedName>
    <definedName name="QUINDÍO">Datos!$I$6:$I$7</definedName>
    <definedName name="RAMIRIQUÍ">Datos!$X$204</definedName>
    <definedName name="RÁQUIRA">Datos!$Y$204</definedName>
    <definedName name="REMOLINO">Datos!$Z$176</definedName>
    <definedName name="RIOFRÍO">Datos!$Y$59</definedName>
    <definedName name="RIOHACHA">Datos!$X$233</definedName>
    <definedName name="RIONEGRO">Datos!$Y$108</definedName>
    <definedName name="RIOSUCIO.Caldas">Datos!$AA$99</definedName>
    <definedName name="RIOSUCIO.Chocó">Datos!$X$117</definedName>
    <definedName name="RISARALDA">Datos!$I$218:$I$225</definedName>
    <definedName name="ROLDANILLO">Datos!$Z$59</definedName>
    <definedName name="SABANALARGA">Datos!$Y$11</definedName>
    <definedName name="SAHAGÚN">Datos!$X$124:$X$125</definedName>
    <definedName name="SALADOBLANCO">Datos!$Z$136</definedName>
    <definedName name="SALAMINA">Datos!$AB$99</definedName>
    <definedName name="SAMANÁ">Datos!$AC$99</definedName>
    <definedName name="SAMPUÉS">Datos!$AA$186</definedName>
    <definedName name="SAN.ANDRÉS">Datos!$X$71</definedName>
    <definedName name="SAN.ANDRÉS.Y.PROVIDENCIA">Datos!$I$90</definedName>
    <definedName name="SAN.BENITO.ABAD">Datos!$Y$194</definedName>
    <definedName name="SAN.CARLOS">Datos!$Y$124</definedName>
    <definedName name="SAN.DIEGO">Datos!$X$228</definedName>
    <definedName name="SAN.FELIPE">Datos!$Z$237</definedName>
    <definedName name="SAN.JOSÉ.DE.CÚCUTA">Datos!$X$80:$X$84</definedName>
    <definedName name="SAN.JOSÉ.DE.GUAVIARE">Datos!$X$241</definedName>
    <definedName name="SAN.JOSE.DE.TOLUVIEJO">Datos!$AB$189</definedName>
    <definedName name="SAN.JOSÉ.DEL.MAR">Datos!$AB$51</definedName>
    <definedName name="SAN.JUAN.DEL.CESAR">Datos!$Y$233</definedName>
    <definedName name="SAN.JUAN.NEPOMUCENO">Datos!$AA$64</definedName>
    <definedName name="SAN.LUIS.DE.SINCÉ">Datos!$X$189</definedName>
    <definedName name="SAN.MARCOS">Datos!$AB$186</definedName>
    <definedName name="SAN.SEBASTIÁN.DE.BUENAVENTURA">Datos!$AA$176</definedName>
    <definedName name="SAN.ZENÓN">Datos!$AB$176</definedName>
    <definedName name="SAN_ANDRÉS.DE.TUMACO">Datos!$X$149</definedName>
    <definedName name="SAN_GIL">Datos!$X$51:$X$52</definedName>
    <definedName name="SANTA.ANA">Datos!$Y$179</definedName>
    <definedName name="SANTA.MARTA">Datos!$R$18</definedName>
    <definedName name="SANTA.MARTA.">Datos!$X$179:$X$182</definedName>
    <definedName name="SANTA.ROSA.DE.VITERBO">Datos!$Z$204:$Z$205</definedName>
    <definedName name="SANTANDER">Datos!$I$44:$I$63</definedName>
    <definedName name="SANTANDER.DE.QUILICHAO">Datos!$AA$167</definedName>
    <definedName name="SECCIONAL">Datos!$N$4:$N$24</definedName>
    <definedName name="SIMITÍ">Datos!$AC$64</definedName>
    <definedName name="SINCELEJO">Datos!$S$18</definedName>
    <definedName name="SINCELEJO.">Datos!$Y$189:$Y$191</definedName>
    <definedName name="SOACHA">Datos!$AB$29</definedName>
    <definedName name="SOCORRO">Datos!$Y$51</definedName>
    <definedName name="SOGAMOSO">Datos!$AA$204:$AA$205</definedName>
    <definedName name="SOPORTES">Datos!$N$66:$N$80</definedName>
    <definedName name="SUCRE">Datos!$I$258:$I$274</definedName>
    <definedName name="SUCRE.">Datos!$Z$189</definedName>
    <definedName name="SURATÁ">Datos!$Z$51</definedName>
    <definedName name="TADÓ">Datos!$Y$117</definedName>
    <definedName name="TAMALAMEQUE">Datos!$Y$228</definedName>
    <definedName name="TÁMARA">Datos!$AA$213</definedName>
    <definedName name="TAME">Datos!$AB$75</definedName>
    <definedName name="TAMINANGO">Datos!$Y$149</definedName>
    <definedName name="TESALIA">Datos!$AA$136</definedName>
    <definedName name="TIBÚ">Datos!$AB$80</definedName>
    <definedName name="TIERRALTA">Datos!$Z$124</definedName>
    <definedName name="TIMANÁ">Datos!$AB$136</definedName>
    <definedName name="TOLIMA">Datos!$I$115:$I$127</definedName>
    <definedName name="TRINIDAD">Datos!$AB$213</definedName>
    <definedName name="TUNJA">Datos!$T$18:$T$19</definedName>
    <definedName name="TUNJA.">Datos!$AB$204:$AB$206</definedName>
    <definedName name="TUNUNGUÁ">Datos!$X$209</definedName>
    <definedName name="TÚQUERRES">Datos!$Z$149</definedName>
    <definedName name="TURBACO">Datos!$Y$64</definedName>
    <definedName name="UNGUÍA">Datos!$Z$117</definedName>
    <definedName name="URIBIA">Datos!$Z$233</definedName>
    <definedName name="VALENCIA">Datos!$AA$124</definedName>
    <definedName name="VALLE.DEL.CAUCA">Datos!$I$66:$I$76</definedName>
    <definedName name="VALLE.DEL.GUAMUEZ">Datos!$Z$153</definedName>
    <definedName name="VALLE.DEL.ROSARIO">Datos!$X$86</definedName>
    <definedName name="VALLEDUPAR">Datos!$U$18:$U$19</definedName>
    <definedName name="VALLEDUPAR.">Datos!$Z$228:$Z$229</definedName>
    <definedName name="VAUPÉS">Datos!$I$345</definedName>
    <definedName name="VÉLEZ">Datos!$AA$51</definedName>
    <definedName name="VICHADA">Datos!$I$347:$I$349</definedName>
    <definedName name="VILLAGARZÓN">Datos!$AA$153</definedName>
    <definedName name="VILLANUEVA">Datos!$AB$233</definedName>
    <definedName name="VILLAVICENCIO">Datos!$Q$22:$Q$26</definedName>
    <definedName name="VILLAVICENCIO.">Datos!$Y$248:$Y$249</definedName>
    <definedName name="YACOPÍ">Datos!$AA$29</definedName>
    <definedName name="YAGUARÁ">Datos!$X$139</definedName>
    <definedName name="YONDÓ">Datos!$AA$108</definedName>
    <definedName name="YOPAL">Datos!$X$216:$X$217</definedName>
    <definedName name="YUMBO">Datos!$Z$108</definedName>
    <definedName name="ZIPAQUIRÁ">Datos!$AC$29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48" l="1"/>
  <c r="C75" i="48"/>
  <c r="C73" i="48"/>
  <c r="C72" i="48"/>
  <c r="H70" i="48"/>
  <c r="C29" i="48"/>
  <c r="B29" i="48"/>
  <c r="G27" i="48"/>
  <c r="F27" i="48"/>
  <c r="E27" i="48"/>
  <c r="D27" i="48"/>
  <c r="C27" i="48"/>
  <c r="B27" i="48"/>
  <c r="G26" i="48"/>
  <c r="F26" i="48"/>
  <c r="E26" i="48"/>
  <c r="D26" i="48"/>
  <c r="C26" i="48"/>
  <c r="B26" i="48"/>
  <c r="G16" i="48"/>
  <c r="F16" i="48"/>
  <c r="C16" i="48"/>
  <c r="B16" i="48"/>
  <c r="G15" i="48"/>
  <c r="F15" i="48"/>
  <c r="C15" i="48"/>
  <c r="B15" i="48"/>
  <c r="G13" i="48"/>
  <c r="E13" i="48"/>
  <c r="C13" i="48"/>
  <c r="B13" i="48"/>
  <c r="G12" i="48"/>
  <c r="E12" i="48"/>
  <c r="C12" i="48"/>
  <c r="B12" i="48"/>
  <c r="I8" i="48"/>
  <c r="H8" i="48"/>
  <c r="C76" i="47"/>
  <c r="C75" i="47"/>
  <c r="C73" i="47"/>
  <c r="C72" i="47"/>
  <c r="H70" i="47"/>
  <c r="C29" i="47"/>
  <c r="B29" i="47"/>
  <c r="G27" i="47"/>
  <c r="F27" i="47"/>
  <c r="E27" i="47"/>
  <c r="D27" i="47"/>
  <c r="C27" i="47"/>
  <c r="B27" i="47"/>
  <c r="G26" i="47"/>
  <c r="F26" i="47"/>
  <c r="E26" i="47"/>
  <c r="D26" i="47"/>
  <c r="C26" i="47"/>
  <c r="B26" i="47"/>
  <c r="G16" i="47"/>
  <c r="F16" i="47"/>
  <c r="C16" i="47"/>
  <c r="B16" i="47"/>
  <c r="G15" i="47"/>
  <c r="F15" i="47"/>
  <c r="C15" i="47"/>
  <c r="B15" i="47"/>
  <c r="G13" i="47"/>
  <c r="E13" i="47"/>
  <c r="C13" i="47"/>
  <c r="B13" i="47"/>
  <c r="G12" i="47"/>
  <c r="E12" i="47"/>
  <c r="C12" i="47"/>
  <c r="B12" i="47"/>
  <c r="I8" i="47"/>
  <c r="H8" i="47"/>
  <c r="C76" i="46"/>
  <c r="C75" i="46"/>
  <c r="C73" i="46"/>
  <c r="C72" i="46"/>
  <c r="H70" i="46"/>
  <c r="C29" i="46"/>
  <c r="B29" i="46"/>
  <c r="G27" i="46"/>
  <c r="F27" i="46"/>
  <c r="E27" i="46"/>
  <c r="D27" i="46"/>
  <c r="C27" i="46"/>
  <c r="B27" i="46"/>
  <c r="G26" i="46"/>
  <c r="F26" i="46"/>
  <c r="E26" i="46"/>
  <c r="D26" i="46"/>
  <c r="C26" i="46"/>
  <c r="B26" i="46"/>
  <c r="G16" i="46"/>
  <c r="F16" i="46"/>
  <c r="C16" i="46"/>
  <c r="B16" i="46"/>
  <c r="G15" i="46"/>
  <c r="F15" i="46"/>
  <c r="C15" i="46"/>
  <c r="B15" i="46"/>
  <c r="G13" i="46"/>
  <c r="E13" i="46"/>
  <c r="C13" i="46"/>
  <c r="B13" i="46"/>
  <c r="G12" i="46"/>
  <c r="E12" i="46"/>
  <c r="C12" i="46"/>
  <c r="B12" i="46"/>
  <c r="I8" i="46"/>
  <c r="H8" i="46"/>
  <c r="C76" i="45"/>
  <c r="C75" i="45"/>
  <c r="C73" i="45"/>
  <c r="C72" i="45"/>
  <c r="H70" i="45"/>
  <c r="C29" i="45"/>
  <c r="B29" i="45"/>
  <c r="G27" i="45"/>
  <c r="F27" i="45"/>
  <c r="E27" i="45"/>
  <c r="D27" i="45"/>
  <c r="C27" i="45"/>
  <c r="B27" i="45"/>
  <c r="G26" i="45"/>
  <c r="F26" i="45"/>
  <c r="E26" i="45"/>
  <c r="D26" i="45"/>
  <c r="C26" i="45"/>
  <c r="B26" i="45"/>
  <c r="G16" i="45"/>
  <c r="F16" i="45"/>
  <c r="C16" i="45"/>
  <c r="B16" i="45"/>
  <c r="G15" i="45"/>
  <c r="F15" i="45"/>
  <c r="C15" i="45"/>
  <c r="B15" i="45"/>
  <c r="G13" i="45"/>
  <c r="E13" i="45"/>
  <c r="C13" i="45"/>
  <c r="B13" i="45"/>
  <c r="G12" i="45"/>
  <c r="E12" i="45"/>
  <c r="C12" i="45"/>
  <c r="B12" i="45"/>
  <c r="I8" i="45"/>
  <c r="H8" i="45"/>
  <c r="C76" i="44"/>
  <c r="C75" i="44"/>
  <c r="C73" i="44"/>
  <c r="C72" i="44"/>
  <c r="H70" i="44"/>
  <c r="C29" i="44"/>
  <c r="B29" i="44"/>
  <c r="G27" i="44"/>
  <c r="F27" i="44"/>
  <c r="E27" i="44"/>
  <c r="D27" i="44"/>
  <c r="C27" i="44"/>
  <c r="B27" i="44"/>
  <c r="G26" i="44"/>
  <c r="F26" i="44"/>
  <c r="E26" i="44"/>
  <c r="D26" i="44"/>
  <c r="C26" i="44"/>
  <c r="B26" i="44"/>
  <c r="G16" i="44"/>
  <c r="F16" i="44"/>
  <c r="C16" i="44"/>
  <c r="B16" i="44"/>
  <c r="G15" i="44"/>
  <c r="F15" i="44"/>
  <c r="C15" i="44"/>
  <c r="B15" i="44"/>
  <c r="G13" i="44"/>
  <c r="E13" i="44"/>
  <c r="C13" i="44"/>
  <c r="B13" i="44"/>
  <c r="G12" i="44"/>
  <c r="E12" i="44"/>
  <c r="C12" i="44"/>
  <c r="B12" i="44"/>
  <c r="I8" i="44"/>
  <c r="H8" i="44"/>
  <c r="C76" i="43"/>
  <c r="C75" i="43"/>
  <c r="C73" i="43"/>
  <c r="C72" i="43"/>
  <c r="H70" i="43"/>
  <c r="C29" i="43"/>
  <c r="B29" i="43"/>
  <c r="G27" i="43"/>
  <c r="F27" i="43"/>
  <c r="E27" i="43"/>
  <c r="D27" i="43"/>
  <c r="C27" i="43"/>
  <c r="B27" i="43"/>
  <c r="G26" i="43"/>
  <c r="F26" i="43"/>
  <c r="E26" i="43"/>
  <c r="D26" i="43"/>
  <c r="C26" i="43"/>
  <c r="B26" i="43"/>
  <c r="G16" i="43"/>
  <c r="F16" i="43"/>
  <c r="C16" i="43"/>
  <c r="B16" i="43"/>
  <c r="G15" i="43"/>
  <c r="F15" i="43"/>
  <c r="C15" i="43"/>
  <c r="B15" i="43"/>
  <c r="G13" i="43"/>
  <c r="E13" i="43"/>
  <c r="C13" i="43"/>
  <c r="B13" i="43"/>
  <c r="G12" i="43"/>
  <c r="E12" i="43"/>
  <c r="C12" i="43"/>
  <c r="B12" i="43"/>
  <c r="I8" i="43"/>
  <c r="H8" i="43"/>
  <c r="C76" i="42"/>
  <c r="C75" i="42"/>
  <c r="C73" i="42"/>
  <c r="C72" i="42"/>
  <c r="H70" i="42"/>
  <c r="C29" i="42"/>
  <c r="B29" i="42"/>
  <c r="G27" i="42"/>
  <c r="F27" i="42"/>
  <c r="E27" i="42"/>
  <c r="D27" i="42"/>
  <c r="C27" i="42"/>
  <c r="B27" i="42"/>
  <c r="G26" i="42"/>
  <c r="F26" i="42"/>
  <c r="E26" i="42"/>
  <c r="D26" i="42"/>
  <c r="C26" i="42"/>
  <c r="B26" i="42"/>
  <c r="G16" i="42"/>
  <c r="F16" i="42"/>
  <c r="C16" i="42"/>
  <c r="B16" i="42"/>
  <c r="G15" i="42"/>
  <c r="F15" i="42"/>
  <c r="C15" i="42"/>
  <c r="B15" i="42"/>
  <c r="G13" i="42"/>
  <c r="E13" i="42"/>
  <c r="C13" i="42"/>
  <c r="B13" i="42"/>
  <c r="G12" i="42"/>
  <c r="E12" i="42"/>
  <c r="C12" i="42"/>
  <c r="B12" i="42"/>
  <c r="I8" i="42"/>
  <c r="H8" i="42"/>
  <c r="C76" i="41"/>
  <c r="C75" i="41"/>
  <c r="C73" i="41"/>
  <c r="C72" i="41"/>
  <c r="H70" i="41"/>
  <c r="C29" i="41"/>
  <c r="B29" i="41"/>
  <c r="G27" i="41"/>
  <c r="F27" i="41"/>
  <c r="E27" i="41"/>
  <c r="D27" i="41"/>
  <c r="C27" i="41"/>
  <c r="B27" i="41"/>
  <c r="G26" i="41"/>
  <c r="F26" i="41"/>
  <c r="E26" i="41"/>
  <c r="D26" i="41"/>
  <c r="C26" i="41"/>
  <c r="B26" i="41"/>
  <c r="G16" i="41"/>
  <c r="F16" i="41"/>
  <c r="C16" i="41"/>
  <c r="B16" i="41"/>
  <c r="G15" i="41"/>
  <c r="F15" i="41"/>
  <c r="C15" i="41"/>
  <c r="B15" i="41"/>
  <c r="G13" i="41"/>
  <c r="E13" i="41"/>
  <c r="C13" i="41"/>
  <c r="B13" i="41"/>
  <c r="G12" i="41"/>
  <c r="E12" i="41"/>
  <c r="C12" i="41"/>
  <c r="B12" i="41"/>
  <c r="I8" i="41"/>
  <c r="H8" i="41"/>
  <c r="C76" i="40"/>
  <c r="C75" i="40"/>
  <c r="C73" i="40"/>
  <c r="C72" i="40"/>
  <c r="H70" i="40"/>
  <c r="C29" i="40"/>
  <c r="B29" i="40"/>
  <c r="G27" i="40"/>
  <c r="F27" i="40"/>
  <c r="E27" i="40"/>
  <c r="D27" i="40"/>
  <c r="C27" i="40"/>
  <c r="B27" i="40"/>
  <c r="G26" i="40"/>
  <c r="F26" i="40"/>
  <c r="E26" i="40"/>
  <c r="D26" i="40"/>
  <c r="C26" i="40"/>
  <c r="B26" i="40"/>
  <c r="G16" i="40"/>
  <c r="F16" i="40"/>
  <c r="C16" i="40"/>
  <c r="B16" i="40"/>
  <c r="G15" i="40"/>
  <c r="F15" i="40"/>
  <c r="C15" i="40"/>
  <c r="B15" i="40"/>
  <c r="G13" i="40"/>
  <c r="E13" i="40"/>
  <c r="C13" i="40"/>
  <c r="B13" i="40"/>
  <c r="G12" i="40"/>
  <c r="E12" i="40"/>
  <c r="C12" i="40"/>
  <c r="B12" i="40"/>
  <c r="I8" i="40"/>
  <c r="H8" i="40"/>
  <c r="H8" i="3" l="1"/>
  <c r="H70" i="3" l="1"/>
  <c r="AH10" i="1" l="1"/>
  <c r="B9" i="16" l="1"/>
  <c r="I36" i="19"/>
  <c r="I37" i="19"/>
  <c r="I38" i="19"/>
  <c r="I39" i="19"/>
  <c r="I40" i="19"/>
  <c r="I41" i="19"/>
  <c r="X31" i="19"/>
  <c r="Q26" i="19" l="1"/>
  <c r="Q25" i="19"/>
  <c r="Q23" i="19"/>
  <c r="Q22" i="19"/>
  <c r="U19" i="19"/>
  <c r="T19" i="19"/>
  <c r="T18" i="19"/>
  <c r="S18" i="19"/>
  <c r="R18" i="19"/>
  <c r="Q18" i="19"/>
  <c r="U14" i="19"/>
  <c r="T15" i="19"/>
  <c r="T14" i="19"/>
  <c r="S15" i="19"/>
  <c r="S14" i="19"/>
  <c r="R14" i="19"/>
  <c r="Q15" i="19"/>
  <c r="Q14" i="19"/>
  <c r="U10" i="19"/>
  <c r="T10" i="19"/>
  <c r="S11" i="19"/>
  <c r="S10" i="19"/>
  <c r="R11" i="19"/>
  <c r="R10" i="19"/>
  <c r="Q10" i="19"/>
  <c r="U5" i="19"/>
  <c r="T5" i="19"/>
  <c r="S7" i="19"/>
  <c r="S6" i="19"/>
  <c r="S5" i="19"/>
  <c r="R5" i="19"/>
  <c r="Q5" i="19"/>
  <c r="Q21" i="19"/>
  <c r="U17" i="19"/>
  <c r="T17" i="19"/>
  <c r="S17" i="19"/>
  <c r="R17" i="19"/>
  <c r="Q17" i="19"/>
  <c r="U13" i="19"/>
  <c r="T13" i="19"/>
  <c r="S13" i="19"/>
  <c r="R13" i="19"/>
  <c r="Q13" i="19"/>
  <c r="U9" i="19"/>
  <c r="T9" i="19"/>
  <c r="S9" i="19"/>
  <c r="R9" i="19"/>
  <c r="Q9" i="19"/>
  <c r="X5" i="19"/>
  <c r="U4" i="19"/>
  <c r="T4" i="19"/>
  <c r="S4" i="19"/>
  <c r="Q4" i="19"/>
  <c r="Z256" i="19"/>
  <c r="Y256" i="19"/>
  <c r="X256" i="19"/>
  <c r="X255" i="19"/>
  <c r="X252" i="19"/>
  <c r="X251" i="19"/>
  <c r="I343" i="19"/>
  <c r="Y247" i="19"/>
  <c r="X247" i="19"/>
  <c r="AB244" i="19"/>
  <c r="AA244" i="19"/>
  <c r="Z244" i="19"/>
  <c r="Y244" i="19"/>
  <c r="X244" i="19"/>
  <c r="X243" i="19"/>
  <c r="X240" i="19"/>
  <c r="X239" i="19"/>
  <c r="Z236" i="19"/>
  <c r="Y236" i="19"/>
  <c r="X236" i="19"/>
  <c r="X235" i="19"/>
  <c r="X234" i="19"/>
  <c r="AB232" i="19"/>
  <c r="AA232" i="19"/>
  <c r="Z232" i="19"/>
  <c r="Y232" i="19"/>
  <c r="X232" i="19"/>
  <c r="X231" i="19"/>
  <c r="I321" i="19"/>
  <c r="Z227" i="19"/>
  <c r="Y227" i="19"/>
  <c r="X227" i="19"/>
  <c r="AB223" i="19"/>
  <c r="AA223" i="19"/>
  <c r="I314" i="19"/>
  <c r="Z223" i="19"/>
  <c r="Y223" i="19"/>
  <c r="X223" i="19"/>
  <c r="AB220" i="19"/>
  <c r="AA220" i="19"/>
  <c r="Z220" i="19"/>
  <c r="Y220" i="19"/>
  <c r="X220" i="19"/>
  <c r="X219" i="19"/>
  <c r="X218" i="19"/>
  <c r="I304" i="19"/>
  <c r="X215" i="19"/>
  <c r="AB212" i="19"/>
  <c r="AA212" i="19"/>
  <c r="Z212" i="19"/>
  <c r="Y212" i="19"/>
  <c r="X212" i="19"/>
  <c r="X211" i="19"/>
  <c r="I295" i="19"/>
  <c r="I294" i="19"/>
  <c r="X208" i="19"/>
  <c r="AB203" i="19"/>
  <c r="AA203" i="19"/>
  <c r="I292" i="19"/>
  <c r="I290" i="19"/>
  <c r="Z203" i="19"/>
  <c r="Y203" i="19"/>
  <c r="X203" i="19"/>
  <c r="AB200" i="19"/>
  <c r="AA200" i="19"/>
  <c r="Z200" i="19"/>
  <c r="Y200" i="19"/>
  <c r="X200" i="19"/>
  <c r="AB197" i="19"/>
  <c r="AA197" i="19"/>
  <c r="Z197" i="19"/>
  <c r="Y197" i="19"/>
  <c r="X197" i="19"/>
  <c r="X196" i="19"/>
  <c r="X195" i="19"/>
  <c r="AB193" i="19"/>
  <c r="AA193" i="19"/>
  <c r="Z193" i="19"/>
  <c r="Y193" i="19"/>
  <c r="X193" i="19"/>
  <c r="AB188" i="19"/>
  <c r="AA188" i="19"/>
  <c r="Z188" i="19"/>
  <c r="I266" i="19"/>
  <c r="I265" i="19"/>
  <c r="Y188" i="19"/>
  <c r="X188" i="19"/>
  <c r="AB185" i="19"/>
  <c r="AA185" i="19"/>
  <c r="Z185" i="19"/>
  <c r="Y185" i="19"/>
  <c r="X185" i="19"/>
  <c r="X184" i="19"/>
  <c r="X183" i="19"/>
  <c r="I254" i="19"/>
  <c r="I253" i="19"/>
  <c r="I252" i="19"/>
  <c r="Y178" i="19"/>
  <c r="X178" i="19"/>
  <c r="AB175" i="19"/>
  <c r="AA175" i="19"/>
  <c r="Z175" i="19"/>
  <c r="Y175" i="19"/>
  <c r="X175" i="19"/>
  <c r="AB172" i="19"/>
  <c r="AA172" i="19"/>
  <c r="Z172" i="19"/>
  <c r="Y172" i="19"/>
  <c r="X172" i="19"/>
  <c r="X171" i="19"/>
  <c r="X170" i="19"/>
  <c r="AA166" i="19"/>
  <c r="Z166" i="19"/>
  <c r="I236" i="19"/>
  <c r="I235" i="19"/>
  <c r="Y166" i="19"/>
  <c r="X166" i="19"/>
  <c r="AB163" i="19"/>
  <c r="AA163" i="19"/>
  <c r="Z163" i="19"/>
  <c r="Y163" i="19"/>
  <c r="X163" i="19"/>
  <c r="X162" i="19"/>
  <c r="X161" i="19"/>
  <c r="Z159" i="19"/>
  <c r="Y159" i="19"/>
  <c r="X159" i="19"/>
  <c r="AB156" i="19"/>
  <c r="AA156" i="19"/>
  <c r="Z156" i="19"/>
  <c r="Y156" i="19"/>
  <c r="X156" i="19"/>
  <c r="X155" i="19"/>
  <c r="X154" i="19"/>
  <c r="AA152" i="19"/>
  <c r="Z152" i="19"/>
  <c r="Y152" i="19"/>
  <c r="X152" i="19"/>
  <c r="X151" i="19"/>
  <c r="Z148" i="19"/>
  <c r="Y148" i="19"/>
  <c r="X148" i="19"/>
  <c r="AA145" i="19"/>
  <c r="Z145" i="19"/>
  <c r="Y145" i="19"/>
  <c r="X145" i="19"/>
  <c r="AB142" i="19"/>
  <c r="AA142" i="19"/>
  <c r="Z142" i="19"/>
  <c r="Y142" i="19"/>
  <c r="X142" i="19"/>
  <c r="X141" i="19"/>
  <c r="X140" i="19"/>
  <c r="X138" i="19"/>
  <c r="AB135" i="19"/>
  <c r="AA135" i="19"/>
  <c r="Z135" i="19"/>
  <c r="Y135" i="19"/>
  <c r="X135" i="19"/>
  <c r="AB132" i="19"/>
  <c r="AA132" i="19"/>
  <c r="Z132" i="19"/>
  <c r="Y132" i="19"/>
  <c r="X132" i="19"/>
  <c r="X131" i="19"/>
  <c r="AA128" i="19"/>
  <c r="Z128" i="19"/>
  <c r="Y128" i="19"/>
  <c r="X128" i="19"/>
  <c r="X127" i="19"/>
  <c r="X126" i="19"/>
  <c r="AA123" i="19"/>
  <c r="Z123" i="19"/>
  <c r="Y123" i="19"/>
  <c r="I175" i="19"/>
  <c r="X123" i="19"/>
  <c r="AC120" i="19"/>
  <c r="AB120" i="19"/>
  <c r="AA120" i="19"/>
  <c r="Z120" i="19"/>
  <c r="Y120" i="19"/>
  <c r="X120" i="19"/>
  <c r="X119" i="19"/>
  <c r="X118" i="19"/>
  <c r="Z116" i="19"/>
  <c r="Y116" i="19"/>
  <c r="X116" i="19"/>
  <c r="AC113" i="19"/>
  <c r="AB113" i="19"/>
  <c r="AA113" i="19"/>
  <c r="Z113" i="19"/>
  <c r="Y113" i="19"/>
  <c r="X113" i="19"/>
  <c r="AC110" i="19"/>
  <c r="AB110" i="19"/>
  <c r="AA110" i="19"/>
  <c r="Z110" i="19"/>
  <c r="Y110" i="19"/>
  <c r="X110" i="19"/>
  <c r="X109" i="19"/>
  <c r="AA107" i="19"/>
  <c r="Z107" i="19"/>
  <c r="Y107" i="19"/>
  <c r="X107" i="19"/>
  <c r="I145" i="19"/>
  <c r="I144" i="19"/>
  <c r="AB103" i="19"/>
  <c r="AA103" i="19"/>
  <c r="Z103" i="19"/>
  <c r="Y103" i="19"/>
  <c r="X103" i="19"/>
  <c r="X102" i="19"/>
  <c r="X101" i="19"/>
  <c r="AC98" i="19"/>
  <c r="AB98" i="19"/>
  <c r="AA98" i="19"/>
  <c r="I133" i="19"/>
  <c r="Z98" i="19"/>
  <c r="Y98" i="19"/>
  <c r="X98" i="19"/>
  <c r="X96" i="19"/>
  <c r="X97" i="19"/>
  <c r="AB92" i="19"/>
  <c r="AA92" i="19"/>
  <c r="Z92" i="19"/>
  <c r="I124" i="19"/>
  <c r="Y92" i="19"/>
  <c r="I122" i="19"/>
  <c r="I121" i="19"/>
  <c r="X92" i="19"/>
  <c r="AB89" i="19"/>
  <c r="AA89" i="19"/>
  <c r="Z89" i="19"/>
  <c r="Y89" i="19"/>
  <c r="X89" i="19"/>
  <c r="X88" i="19"/>
  <c r="X87" i="19"/>
  <c r="Z85" i="19"/>
  <c r="Y85" i="19"/>
  <c r="X85" i="19"/>
  <c r="AB79" i="19"/>
  <c r="AA79" i="19"/>
  <c r="Z79" i="19"/>
  <c r="Y79" i="19"/>
  <c r="I105" i="19"/>
  <c r="I104" i="19"/>
  <c r="I103" i="19"/>
  <c r="I102" i="19"/>
  <c r="X79" i="19"/>
  <c r="X78" i="19"/>
  <c r="AB74" i="19"/>
  <c r="AA74" i="19"/>
  <c r="Z74" i="19"/>
  <c r="Y74" i="19"/>
  <c r="I95" i="19"/>
  <c r="I94" i="19"/>
  <c r="X74" i="19"/>
  <c r="X73" i="19"/>
  <c r="X72" i="19"/>
  <c r="X70" i="19"/>
  <c r="X69" i="19"/>
  <c r="AC63" i="19"/>
  <c r="AB63" i="19"/>
  <c r="AA63" i="19"/>
  <c r="Z63" i="19"/>
  <c r="Y63" i="19"/>
  <c r="I83" i="19"/>
  <c r="I82" i="19"/>
  <c r="I81" i="19"/>
  <c r="I80" i="19"/>
  <c r="X63" i="19"/>
  <c r="X62" i="19"/>
  <c r="X61" i="19"/>
  <c r="Z58" i="19"/>
  <c r="Y58" i="19"/>
  <c r="I74" i="19"/>
  <c r="X58" i="19"/>
  <c r="AC55" i="19"/>
  <c r="AB55" i="19"/>
  <c r="AA55" i="19"/>
  <c r="Z55" i="19"/>
  <c r="I68" i="19"/>
  <c r="Y55" i="19"/>
  <c r="X55" i="19"/>
  <c r="X54" i="19"/>
  <c r="AB50" i="19"/>
  <c r="AA50" i="19"/>
  <c r="Z50" i="19"/>
  <c r="Y50" i="19"/>
  <c r="I59" i="19"/>
  <c r="X50" i="19"/>
  <c r="AC47" i="19"/>
  <c r="AB47" i="19"/>
  <c r="AA47" i="19"/>
  <c r="Z47" i="19"/>
  <c r="Y47" i="19"/>
  <c r="X47" i="19"/>
  <c r="AC42" i="19"/>
  <c r="AB42" i="19"/>
  <c r="AA42" i="19"/>
  <c r="I48" i="19"/>
  <c r="I47" i="19"/>
  <c r="Z42" i="19"/>
  <c r="Y42" i="19"/>
  <c r="X42" i="19"/>
  <c r="X41" i="19"/>
  <c r="X40" i="19"/>
  <c r="X32" i="19"/>
  <c r="X30" i="19"/>
  <c r="AC28" i="19"/>
  <c r="AB28" i="19"/>
  <c r="AA28" i="19"/>
  <c r="Z28" i="19"/>
  <c r="Y28" i="19"/>
  <c r="X28" i="19"/>
  <c r="X27" i="19"/>
  <c r="I25" i="19"/>
  <c r="I24" i="19"/>
  <c r="I23" i="19"/>
  <c r="I22" i="19"/>
  <c r="I21" i="19"/>
  <c r="I20" i="19"/>
  <c r="X19" i="19"/>
  <c r="X18" i="19"/>
  <c r="Y16" i="19"/>
  <c r="X16" i="19"/>
  <c r="X15" i="19"/>
  <c r="X9" i="19"/>
  <c r="X14" i="19"/>
  <c r="X8" i="19"/>
  <c r="X4" i="19"/>
  <c r="I12" i="19"/>
  <c r="I11" i="19"/>
  <c r="Y10" i="19"/>
  <c r="X10" i="19"/>
  <c r="Y6" i="19"/>
  <c r="X6" i="19"/>
  <c r="A1" i="19"/>
  <c r="E11" i="1" l="1"/>
  <c r="C15" i="3"/>
  <c r="I8" i="3" l="1"/>
  <c r="G27" i="3"/>
  <c r="F27" i="3"/>
  <c r="G26" i="3"/>
  <c r="B49" i="16"/>
  <c r="B36" i="16"/>
  <c r="B23" i="16"/>
  <c r="K11" i="1" l="1"/>
  <c r="E27" i="3"/>
  <c r="E26" i="3"/>
  <c r="C76" i="3" l="1"/>
  <c r="C75" i="3"/>
  <c r="C73" i="3"/>
  <c r="C72" i="3"/>
  <c r="D26" i="3"/>
  <c r="F26" i="3"/>
  <c r="C26" i="3"/>
  <c r="B26" i="3"/>
  <c r="E12" i="3"/>
  <c r="B29" i="3"/>
  <c r="F16" i="3"/>
  <c r="F15" i="3"/>
  <c r="B16" i="3"/>
  <c r="B15" i="3"/>
  <c r="B13" i="3"/>
  <c r="E13" i="3"/>
  <c r="B12" i="3"/>
  <c r="C27" i="3"/>
  <c r="B27" i="3"/>
  <c r="C29" i="3"/>
  <c r="G16" i="3"/>
  <c r="G15" i="3"/>
  <c r="G13" i="3"/>
  <c r="G12" i="3"/>
  <c r="C13" i="3"/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12" i="1"/>
  <c r="O11" i="1"/>
  <c r="P5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12" i="1"/>
  <c r="B11" i="1"/>
  <c r="C12" i="3" s="1"/>
  <c r="K29" i="1"/>
  <c r="G29" i="1"/>
  <c r="E29" i="1"/>
  <c r="K28" i="1"/>
  <c r="G28" i="1"/>
  <c r="E28" i="1"/>
  <c r="K27" i="1"/>
  <c r="G27" i="1"/>
  <c r="E27" i="1"/>
  <c r="K26" i="1"/>
  <c r="G26" i="1"/>
  <c r="E26" i="1"/>
  <c r="K35" i="1"/>
  <c r="G35" i="1"/>
  <c r="E35" i="1"/>
  <c r="K34" i="1"/>
  <c r="G34" i="1"/>
  <c r="E34" i="1"/>
  <c r="K33" i="1"/>
  <c r="G33" i="1"/>
  <c r="E33" i="1"/>
  <c r="K32" i="1"/>
  <c r="G32" i="1"/>
  <c r="E32" i="1"/>
  <c r="K31" i="1"/>
  <c r="G31" i="1"/>
  <c r="E31" i="1"/>
  <c r="K30" i="1"/>
  <c r="G30" i="1"/>
  <c r="E30" i="1"/>
  <c r="K25" i="1"/>
  <c r="G25" i="1"/>
  <c r="E25" i="1"/>
  <c r="K24" i="1"/>
  <c r="G24" i="1"/>
  <c r="E24" i="1"/>
  <c r="K23" i="1"/>
  <c r="G23" i="1"/>
  <c r="E23" i="1"/>
  <c r="K22" i="1"/>
  <c r="G22" i="1"/>
  <c r="E22" i="1"/>
  <c r="K21" i="1"/>
  <c r="G21" i="1"/>
  <c r="E21" i="1"/>
  <c r="K20" i="1"/>
  <c r="G20" i="1"/>
  <c r="E20" i="1"/>
  <c r="K19" i="1"/>
  <c r="G19" i="1"/>
  <c r="E19" i="1"/>
  <c r="K18" i="1"/>
  <c r="G18" i="1"/>
  <c r="E18" i="1"/>
  <c r="K17" i="1"/>
  <c r="G17" i="1"/>
  <c r="E17" i="1"/>
  <c r="K16" i="1"/>
  <c r="G16" i="1"/>
  <c r="E16" i="1"/>
  <c r="K15" i="1"/>
  <c r="G15" i="1"/>
  <c r="E15" i="1"/>
  <c r="K14" i="1"/>
  <c r="G14" i="1"/>
  <c r="E14" i="1"/>
  <c r="K13" i="1"/>
  <c r="G13" i="1"/>
  <c r="E13" i="1"/>
  <c r="K12" i="1"/>
  <c r="D27" i="3" l="1"/>
  <c r="C16" i="3"/>
  <c r="O36" i="1"/>
  <c r="E12" i="1"/>
  <c r="G12" i="1"/>
  <c r="G11" i="1"/>
  <c r="N36" i="1" l="1"/>
  <c r="M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MERCHAN</author>
  </authors>
  <commentList>
    <comment ref="C8" authorId="0" shapeId="0" xr:uid="{D1DBB92C-DC12-4DBC-8B02-CFD2D2AD1CF0}">
      <text>
        <r>
          <rPr>
            <b/>
            <sz val="9"/>
            <color indexed="81"/>
            <rFont val="Tahoma"/>
            <family val="2"/>
          </rPr>
          <t>DIRECCIÓN SECCIONAL:</t>
        </r>
        <r>
          <rPr>
            <sz val="9"/>
            <color indexed="81"/>
            <rFont val="Tahoma"/>
            <family val="2"/>
          </rPr>
          <t xml:space="preserve">
Seleccione la Dirección Seccional que corresponde al proyecto.</t>
        </r>
      </text>
    </comment>
    <comment ref="C10" authorId="0" shapeId="0" xr:uid="{8C47FCF1-6A10-459F-A9CB-12E5EE382437}">
      <text>
        <r>
          <rPr>
            <b/>
            <sz val="9"/>
            <color indexed="81"/>
            <rFont val="Tahoma"/>
            <family val="2"/>
          </rPr>
          <t>COORDINACIÓN:</t>
        </r>
        <r>
          <rPr>
            <sz val="9"/>
            <color indexed="81"/>
            <rFont val="Tahoma"/>
            <family val="2"/>
          </rPr>
          <t xml:space="preserve">
Registrar si corresponde a una Coordinación de una Seccional.</t>
        </r>
      </text>
    </comment>
    <comment ref="D10" authorId="0" shapeId="0" xr:uid="{64984937-A072-401E-B6CE-D3696BE77F6E}">
      <text>
        <r>
          <rPr>
            <b/>
            <sz val="9"/>
            <color indexed="81"/>
            <rFont val="Tahoma"/>
            <family val="2"/>
          </rPr>
          <t>DEPARTAMENTO:</t>
        </r>
        <r>
          <rPr>
            <sz val="9"/>
            <color indexed="81"/>
            <rFont val="Tahoma"/>
            <family val="2"/>
          </rPr>
          <t xml:space="preserve">
Seleccione el Departamento donde se ubica el proyecto.</t>
        </r>
      </text>
    </comment>
    <comment ref="F10" authorId="0" shapeId="0" xr:uid="{95F603A2-67FD-4310-92B7-E30F805CABB8}">
      <text>
        <r>
          <rPr>
            <b/>
            <sz val="9"/>
            <color indexed="81"/>
            <rFont val="Tahoma"/>
            <family val="2"/>
          </rPr>
          <t xml:space="preserve">CIUDAD / MUNICIPIO:
</t>
        </r>
        <r>
          <rPr>
            <sz val="9"/>
            <color indexed="81"/>
            <rFont val="Tahoma"/>
            <family val="2"/>
          </rPr>
          <t>Seleccione la Ciudad o Municipio donde se ubica el proyecto.</t>
        </r>
      </text>
    </comment>
    <comment ref="L10" authorId="0" shapeId="0" xr:uid="{ECC46408-CE61-4105-AA46-DC5809BB57C4}">
      <text>
        <r>
          <rPr>
            <b/>
            <sz val="9"/>
            <color indexed="81"/>
            <rFont val="Tahoma"/>
            <family val="2"/>
          </rPr>
          <t>OBJETO:</t>
        </r>
        <r>
          <rPr>
            <sz val="9"/>
            <color indexed="81"/>
            <rFont val="Tahoma"/>
            <family val="2"/>
          </rPr>
          <t xml:space="preserve">
Registre el objeto principal del proyecto.
</t>
        </r>
      </text>
    </comment>
    <comment ref="M10" authorId="0" shapeId="0" xr:uid="{FD8F9D92-E6B5-46B7-922F-F0DA0FAF149C}">
      <text>
        <r>
          <rPr>
            <sz val="9"/>
            <color indexed="81"/>
            <rFont val="Tahoma"/>
            <family val="2"/>
          </rPr>
          <t>Registrar el Valor de la Vigencia para la cual requiere recursos.</t>
        </r>
      </text>
    </comment>
    <comment ref="N10" authorId="0" shapeId="0" xr:uid="{FB2A103E-3705-4FA9-AEC3-01945C52B603}">
      <text>
        <r>
          <rPr>
            <sz val="9"/>
            <color indexed="81"/>
            <rFont val="Tahoma"/>
            <family val="2"/>
          </rPr>
          <t>Registrar el Valor de las Vigencias Futuras</t>
        </r>
      </text>
    </comment>
    <comment ref="P10" authorId="0" shapeId="0" xr:uid="{1A35C667-7263-44CF-90FF-D8C00978DA2D}">
      <text>
        <r>
          <rPr>
            <b/>
            <sz val="9"/>
            <color indexed="81"/>
            <rFont val="Tahoma"/>
            <family val="2"/>
          </rPr>
          <t xml:space="preserve">NIVEL IMPORTANCIA
1. Urgente
</t>
        </r>
        <r>
          <rPr>
            <sz val="9"/>
            <color indexed="81"/>
            <rFont val="Tahoma"/>
            <family val="2"/>
          </rPr>
          <t xml:space="preserve">2. Menos Urgente
3. Importante
4. Menos Importante
</t>
        </r>
        <r>
          <rPr>
            <b/>
            <sz val="9"/>
            <color indexed="81"/>
            <rFont val="Tahoma"/>
            <family val="2"/>
          </rPr>
          <t>5.</t>
        </r>
        <r>
          <rPr>
            <sz val="9"/>
            <color indexed="81"/>
            <rFont val="Tahoma"/>
            <family val="2"/>
          </rPr>
          <t xml:space="preserve"> Puede esperar</t>
        </r>
      </text>
    </comment>
    <comment ref="Q10" authorId="0" shapeId="0" xr:uid="{5781CC89-572E-46E2-884C-D5BFF4A959AE}">
      <text>
        <r>
          <rPr>
            <sz val="9"/>
            <color indexed="81"/>
            <rFont val="Tahoma"/>
            <family val="2"/>
          </rPr>
          <t>Registrar si corresponde o no,
 a actividades recurrentes o periódicas.</t>
        </r>
      </text>
    </comment>
    <comment ref="R10" authorId="0" shapeId="0" xr:uid="{CD2A9DA7-D931-4A17-AAAC-6D15475AAD80}">
      <text>
        <r>
          <rPr>
            <b/>
            <sz val="9"/>
            <color indexed="81"/>
            <rFont val="Tahoma"/>
            <family val="2"/>
          </rPr>
          <t xml:space="preserve">PRODUCTO:
</t>
        </r>
        <r>
          <rPr>
            <sz val="9"/>
            <color indexed="81"/>
            <rFont val="Tahoma"/>
            <family val="2"/>
          </rPr>
          <t>Seleccionar de la lista, el Producto al que corresponde.
Despachos Judiciales Adecuados, Ampliados, Modificados o con Reforzamiento.</t>
        </r>
      </text>
    </comment>
    <comment ref="S10" authorId="0" shapeId="0" xr:uid="{D039C781-B7F7-4661-B6E5-66C9D34E0C15}">
      <text>
        <r>
          <rPr>
            <b/>
            <sz val="9"/>
            <color indexed="81"/>
            <rFont val="Tahoma"/>
            <family val="2"/>
          </rPr>
          <t xml:space="preserve">SOPORTES:
</t>
        </r>
        <r>
          <rPr>
            <sz val="9"/>
            <color indexed="81"/>
            <rFont val="Tahoma"/>
            <family val="2"/>
          </rPr>
          <t>Especificar los documentos con que cuenta la Seccional y que soportan el valor estimanod del proyecto.</t>
        </r>
      </text>
    </comment>
    <comment ref="T10" authorId="0" shapeId="0" xr:uid="{DA29E98F-9270-4176-B11D-E15EC324E2B7}">
      <text>
        <r>
          <rPr>
            <b/>
            <sz val="9"/>
            <color indexed="81"/>
            <rFont val="Tahoma"/>
            <family val="2"/>
          </rPr>
          <t>OBSERVACIONES:</t>
        </r>
        <r>
          <rPr>
            <sz val="9"/>
            <color indexed="81"/>
            <rFont val="Tahoma"/>
            <family val="2"/>
          </rPr>
          <t xml:space="preserve">
Otras características o condiciones particulares del proyecto.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MERCHAN</author>
  </authors>
  <commentList>
    <comment ref="C8" authorId="0" shapeId="0" xr:uid="{F84A3A57-9DFC-4971-AAC7-C1E40D8EC180}">
      <text>
        <r>
          <rPr>
            <sz val="9"/>
            <color indexed="81"/>
            <rFont val="Tahoma"/>
            <family val="2"/>
          </rPr>
          <t>Digitar el Número de proyecto que corresponde en el FORMATO 1 MyM.
(Columna A)</t>
        </r>
      </text>
    </comment>
    <comment ref="H22" authorId="0" shapeId="0" xr:uid="{50950316-C4D1-49A4-95A7-CDEA8E6378FF}">
      <text>
        <r>
          <rPr>
            <sz val="9"/>
            <color indexed="81"/>
            <rFont val="Tahoma"/>
            <family val="2"/>
          </rPr>
          <t>Describa brevemente el objeto principal de la última inversión.</t>
        </r>
      </text>
    </comment>
    <comment ref="B32" authorId="0" shapeId="0" xr:uid="{4B699982-8B0C-419F-BBED-51FF7872A726}">
      <text>
        <r>
          <rPr>
            <sz val="9"/>
            <color indexed="81"/>
            <rFont val="Tahoma"/>
            <family val="2"/>
          </rPr>
          <t>Describa en qué consiste el proyecto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MERCHAN</author>
  </authors>
  <commentList>
    <comment ref="C8" authorId="0" shapeId="0" xr:uid="{6EED1051-25A3-4D5D-8EFA-C7A1188AC915}">
      <text>
        <r>
          <rPr>
            <sz val="9"/>
            <color indexed="81"/>
            <rFont val="Tahoma"/>
            <family val="2"/>
          </rPr>
          <t>Digitar el Número de proyecto que corresponde en el FORMATO 1 MyM.
(Columna A)</t>
        </r>
      </text>
    </comment>
    <comment ref="H22" authorId="0" shapeId="0" xr:uid="{DF4E551B-1E44-4590-B53D-9F52C9078A56}">
      <text>
        <r>
          <rPr>
            <sz val="9"/>
            <color indexed="81"/>
            <rFont val="Tahoma"/>
            <family val="2"/>
          </rPr>
          <t>Describa brevemente el objeto principal de la última inversión.</t>
        </r>
      </text>
    </comment>
    <comment ref="B32" authorId="0" shapeId="0" xr:uid="{BCFDB2E8-0121-4E80-B4EB-07FEBA06592E}">
      <text>
        <r>
          <rPr>
            <sz val="9"/>
            <color indexed="81"/>
            <rFont val="Tahoma"/>
            <family val="2"/>
          </rPr>
          <t>Describa en qué consiste el proyecto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MERCHAN</author>
  </authors>
  <commentList>
    <comment ref="C8" authorId="0" shapeId="0" xr:uid="{B9BF8424-C9EB-4458-AA8C-27794A653F0F}">
      <text>
        <r>
          <rPr>
            <sz val="9"/>
            <color indexed="81"/>
            <rFont val="Tahoma"/>
            <family val="2"/>
          </rPr>
          <t>Digitar el Número de proyecto que corresponde en el FORMATO 1 MyM.
(Columna A)</t>
        </r>
      </text>
    </comment>
    <comment ref="H22" authorId="0" shapeId="0" xr:uid="{03B7F657-87C8-4441-9A69-093B32F6473A}">
      <text>
        <r>
          <rPr>
            <sz val="9"/>
            <color indexed="81"/>
            <rFont val="Tahoma"/>
            <family val="2"/>
          </rPr>
          <t>Describa brevemente el objeto principal de la última inversión.</t>
        </r>
      </text>
    </comment>
    <comment ref="B32" authorId="0" shapeId="0" xr:uid="{03CDD97E-5AF2-4889-B428-5E839F1C4F2C}">
      <text>
        <r>
          <rPr>
            <sz val="9"/>
            <color indexed="81"/>
            <rFont val="Tahoma"/>
            <family val="2"/>
          </rPr>
          <t>Describa en qué consiste el proyecto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MERCHAN</author>
  </authors>
  <commentList>
    <comment ref="C8" authorId="0" shapeId="0" xr:uid="{83865790-5703-4666-A743-C01510EDC14E}">
      <text>
        <r>
          <rPr>
            <sz val="9"/>
            <color indexed="81"/>
            <rFont val="Tahoma"/>
            <family val="2"/>
          </rPr>
          <t>Digitar el Número de proyecto que corresponde en el FORMATO 1 MyM.
(Columna A)</t>
        </r>
      </text>
    </comment>
    <comment ref="H22" authorId="0" shapeId="0" xr:uid="{055DC9F2-70EC-424D-B72E-A4CCA1208ABF}">
      <text>
        <r>
          <rPr>
            <sz val="9"/>
            <color indexed="81"/>
            <rFont val="Tahoma"/>
            <family val="2"/>
          </rPr>
          <t>Describa brevemente el objeto principal de la última inversión.</t>
        </r>
      </text>
    </comment>
    <comment ref="B32" authorId="0" shapeId="0" xr:uid="{6A32B2A0-15EE-417F-819E-5082FB09614C}">
      <text>
        <r>
          <rPr>
            <sz val="9"/>
            <color indexed="81"/>
            <rFont val="Tahoma"/>
            <family val="2"/>
          </rPr>
          <t>Describa en qué consiste el proyecto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MERCHAN</author>
  </authors>
  <commentList>
    <comment ref="C8" authorId="0" shapeId="0" xr:uid="{5E91E0D9-2C8D-4710-A089-1C7B02F0210E}">
      <text>
        <r>
          <rPr>
            <sz val="9"/>
            <color indexed="81"/>
            <rFont val="Tahoma"/>
            <family val="2"/>
          </rPr>
          <t>Digitar el Número de proyecto que corresponde en el FORMATO 1 MyM.
(Columna A)</t>
        </r>
      </text>
    </comment>
    <comment ref="H22" authorId="0" shapeId="0" xr:uid="{FCD47AF1-9211-4211-97E7-831FBB69C3FC}">
      <text>
        <r>
          <rPr>
            <sz val="9"/>
            <color indexed="81"/>
            <rFont val="Tahoma"/>
            <family val="2"/>
          </rPr>
          <t>Describa brevemente el objeto principal de la última inversión.</t>
        </r>
      </text>
    </comment>
    <comment ref="B32" authorId="0" shapeId="0" xr:uid="{1A1DA7A2-BD33-43A1-ACAB-FB07215B65AD}">
      <text>
        <r>
          <rPr>
            <sz val="9"/>
            <color indexed="81"/>
            <rFont val="Tahoma"/>
            <family val="2"/>
          </rPr>
          <t>Describa en qué consiste el proyecto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MERCHAN</author>
  </authors>
  <commentList>
    <comment ref="C8" authorId="0" shapeId="0" xr:uid="{580053C7-FFF3-493D-854D-4C6E1DC8B74B}">
      <text>
        <r>
          <rPr>
            <sz val="9"/>
            <color indexed="81"/>
            <rFont val="Tahoma"/>
            <family val="2"/>
          </rPr>
          <t>Digitar el Número de proyecto que corresponde en el FORMATO 1 MyM.
(Columna A)</t>
        </r>
      </text>
    </comment>
    <comment ref="H22" authorId="0" shapeId="0" xr:uid="{F156AEF4-0C00-484F-A5D6-E2CB9905B26C}">
      <text>
        <r>
          <rPr>
            <sz val="9"/>
            <color indexed="81"/>
            <rFont val="Tahoma"/>
            <family val="2"/>
          </rPr>
          <t>Describa brevemente el objeto principal de la última inversión.</t>
        </r>
      </text>
    </comment>
    <comment ref="B32" authorId="0" shapeId="0" xr:uid="{E8574F28-DF10-4392-972A-6384A1370594}">
      <text>
        <r>
          <rPr>
            <sz val="9"/>
            <color indexed="81"/>
            <rFont val="Tahoma"/>
            <family val="2"/>
          </rPr>
          <t>Describa en qué consiste el proyecto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MERCHAN</author>
  </authors>
  <commentList>
    <comment ref="C8" authorId="0" shapeId="0" xr:uid="{A89688FA-5BB0-48A6-9663-66EA8563EAFF}">
      <text>
        <r>
          <rPr>
            <sz val="9"/>
            <color indexed="81"/>
            <rFont val="Tahoma"/>
            <family val="2"/>
          </rPr>
          <t>Digitar el Número de proyecto que corresponde en el FORMATO 1 MyM.
(Columna A)</t>
        </r>
      </text>
    </comment>
    <comment ref="H22" authorId="0" shapeId="0" xr:uid="{34227E48-A2DC-4B65-8187-8C965D09C0D3}">
      <text>
        <r>
          <rPr>
            <sz val="9"/>
            <color indexed="81"/>
            <rFont val="Tahoma"/>
            <family val="2"/>
          </rPr>
          <t>Describa brevemente el objeto principal de la última inversión.</t>
        </r>
      </text>
    </comment>
    <comment ref="B32" authorId="0" shapeId="0" xr:uid="{92089ADE-2BF6-4AE2-AACD-A27BB655FABD}">
      <text>
        <r>
          <rPr>
            <sz val="9"/>
            <color indexed="81"/>
            <rFont val="Tahoma"/>
            <family val="2"/>
          </rPr>
          <t>Describa en qué consiste el proyecto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MERCHAN</author>
  </authors>
  <commentList>
    <comment ref="C8" authorId="0" shapeId="0" xr:uid="{4D2E3197-45D9-4EB3-9F20-9F51B5E61999}">
      <text>
        <r>
          <rPr>
            <sz val="9"/>
            <color indexed="81"/>
            <rFont val="Tahoma"/>
            <family val="2"/>
          </rPr>
          <t>Digitar el Número de proyecto que corresponde en el FORMATO 1 MyM.
(Columna A)</t>
        </r>
      </text>
    </comment>
    <comment ref="H22" authorId="0" shapeId="0" xr:uid="{59C1DD8E-DC4B-42F9-9A5B-4ED475315ED1}">
      <text>
        <r>
          <rPr>
            <sz val="9"/>
            <color indexed="81"/>
            <rFont val="Tahoma"/>
            <family val="2"/>
          </rPr>
          <t>Describa brevemente el objeto principal de la última inversión.</t>
        </r>
      </text>
    </comment>
    <comment ref="B32" authorId="0" shapeId="0" xr:uid="{93D89042-C77E-46BF-ABA5-A03556F436BE}">
      <text>
        <r>
          <rPr>
            <sz val="9"/>
            <color indexed="81"/>
            <rFont val="Tahoma"/>
            <family val="2"/>
          </rPr>
          <t>Describa en qué consiste el proyecto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MERCHAN</author>
  </authors>
  <commentList>
    <comment ref="C8" authorId="0" shapeId="0" xr:uid="{30D7CA1F-F6C5-4E60-91C0-39617C7C7E51}">
      <text>
        <r>
          <rPr>
            <sz val="9"/>
            <color indexed="81"/>
            <rFont val="Tahoma"/>
            <family val="2"/>
          </rPr>
          <t>Digitar el Número de proyecto que corresponde en el FORMATO 1 MyM.
(Columna A)</t>
        </r>
      </text>
    </comment>
    <comment ref="H22" authorId="0" shapeId="0" xr:uid="{0ED06F09-E2E6-4308-9A6B-7693F31C7EB7}">
      <text>
        <r>
          <rPr>
            <sz val="9"/>
            <color indexed="81"/>
            <rFont val="Tahoma"/>
            <family val="2"/>
          </rPr>
          <t>Describa brevemente el objeto principal de la última inversión.</t>
        </r>
      </text>
    </comment>
    <comment ref="B32" authorId="0" shapeId="0" xr:uid="{005BA41E-3760-448F-A0FE-8319A8B798F8}">
      <text>
        <r>
          <rPr>
            <sz val="9"/>
            <color indexed="81"/>
            <rFont val="Tahoma"/>
            <family val="2"/>
          </rPr>
          <t>Describa en qué consiste el proyecto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MERCHAN</author>
  </authors>
  <commentList>
    <comment ref="C8" authorId="0" shapeId="0" xr:uid="{7E907C5B-F48A-4C34-A563-726C64392CD0}">
      <text>
        <r>
          <rPr>
            <sz val="9"/>
            <color indexed="81"/>
            <rFont val="Tahoma"/>
            <family val="2"/>
          </rPr>
          <t>Digitar el Número de proyecto que corresponde en el FORMATO 1 MyM.
(Columna A)</t>
        </r>
      </text>
    </comment>
    <comment ref="H22" authorId="0" shapeId="0" xr:uid="{55A294A1-C4EA-4CC8-B2FE-590EE52D33B1}">
      <text>
        <r>
          <rPr>
            <sz val="9"/>
            <color indexed="81"/>
            <rFont val="Tahoma"/>
            <family val="2"/>
          </rPr>
          <t>Describa brevemente el objeto principal de la última inversión.</t>
        </r>
      </text>
    </comment>
    <comment ref="B32" authorId="0" shapeId="0" xr:uid="{651C55CF-A2E4-4DC2-910D-16C596FF0C9D}">
      <text>
        <r>
          <rPr>
            <sz val="9"/>
            <color indexed="81"/>
            <rFont val="Tahoma"/>
            <family val="2"/>
          </rPr>
          <t>Describa en qué consiste el proyecto</t>
        </r>
      </text>
    </comment>
  </commentList>
</comments>
</file>

<file path=xl/sharedStrings.xml><?xml version="1.0" encoding="utf-8"?>
<sst xmlns="http://schemas.openxmlformats.org/spreadsheetml/2006/main" count="2333" uniqueCount="1024">
  <si>
    <t>Consejo Superior de la Judicatura</t>
  </si>
  <si>
    <t>Dirección Ejecutiva de Administración Judicial</t>
  </si>
  <si>
    <t>FECHA:</t>
  </si>
  <si>
    <t>DIRECCIÓN SECCIONAL:</t>
  </si>
  <si>
    <t>SECCIONAL</t>
  </si>
  <si>
    <t>COORDINACIÓN</t>
  </si>
  <si>
    <t>DEPARTAMENTO</t>
  </si>
  <si>
    <t>EDIFICIO</t>
  </si>
  <si>
    <t>OBJETO</t>
  </si>
  <si>
    <t>TOTAL SECCIONAL</t>
  </si>
  <si>
    <t xml:space="preserve">DILIGENCIADO POR: </t>
  </si>
  <si>
    <t>APROBÓ</t>
  </si>
  <si>
    <t>Item</t>
  </si>
  <si>
    <t>ARMENIA</t>
  </si>
  <si>
    <t>QUINDÍO</t>
  </si>
  <si>
    <t>BARRANQUILLA</t>
  </si>
  <si>
    <t>ATLÁNTICO</t>
  </si>
  <si>
    <t>BOGOTÁ</t>
  </si>
  <si>
    <t>AMAZONAS</t>
  </si>
  <si>
    <t>CUNDINAMARCA</t>
  </si>
  <si>
    <t>BUCARAMANGA</t>
  </si>
  <si>
    <t>SANTANDER</t>
  </si>
  <si>
    <t>CALI</t>
  </si>
  <si>
    <t>VALLE DEL CAUCA</t>
  </si>
  <si>
    <t>CARTAGENA</t>
  </si>
  <si>
    <t>BOLIVAR</t>
  </si>
  <si>
    <t>SAN ANDRÉS Y PROVIDENCIA</t>
  </si>
  <si>
    <t>CÚCUTA</t>
  </si>
  <si>
    <t>ARAUCA</t>
  </si>
  <si>
    <t>NORTE DE SANTANDER</t>
  </si>
  <si>
    <t>IBAGUÉ</t>
  </si>
  <si>
    <t>TOLIMA</t>
  </si>
  <si>
    <t>MANIZALEZ</t>
  </si>
  <si>
    <t>CALDAS</t>
  </si>
  <si>
    <t>MEDELLÍN</t>
  </si>
  <si>
    <t>ANTIOQUIA</t>
  </si>
  <si>
    <t>CHOCÓ</t>
  </si>
  <si>
    <t>MONTERÍA</t>
  </si>
  <si>
    <t>CÓRDOBA</t>
  </si>
  <si>
    <t>NEIVA</t>
  </si>
  <si>
    <t>CAQUETÁ</t>
  </si>
  <si>
    <t>HUILA</t>
  </si>
  <si>
    <t>PASTO</t>
  </si>
  <si>
    <t>NARIÑO</t>
  </si>
  <si>
    <t>PEREIRA</t>
  </si>
  <si>
    <t>RISARALDA</t>
  </si>
  <si>
    <t>POPAYÁN</t>
  </si>
  <si>
    <t>CAUCA</t>
  </si>
  <si>
    <t>SANTA MARTA</t>
  </si>
  <si>
    <t>MAGDALENA</t>
  </si>
  <si>
    <t>SINCELEJO</t>
  </si>
  <si>
    <t>SUCRE</t>
  </si>
  <si>
    <t>TUNJA</t>
  </si>
  <si>
    <t>BOYACÁ</t>
  </si>
  <si>
    <t>CASANARE</t>
  </si>
  <si>
    <t>PUTUMAYO</t>
  </si>
  <si>
    <t>VALLEDUPAR</t>
  </si>
  <si>
    <t>CESAR</t>
  </si>
  <si>
    <t>LA GUAJIRA</t>
  </si>
  <si>
    <t>VILLAVICENCIO</t>
  </si>
  <si>
    <t>GUAINÍA</t>
  </si>
  <si>
    <t>GUAVIARE</t>
  </si>
  <si>
    <t>META</t>
  </si>
  <si>
    <t>VAUPÉS</t>
  </si>
  <si>
    <t>VICHADA</t>
  </si>
  <si>
    <t>BOGOTÁ D.C.</t>
  </si>
  <si>
    <t>NIVEL CENTRAL</t>
  </si>
  <si>
    <t>SECCIONALES</t>
  </si>
  <si>
    <t>NIVEL_CENTRAL</t>
  </si>
  <si>
    <t>Cód. Dpto</t>
  </si>
  <si>
    <t>CALARCA</t>
  </si>
  <si>
    <t>CARRERA 12 Nº 20 - 63</t>
  </si>
  <si>
    <t>SABANALARGA</t>
  </si>
  <si>
    <t>CALLE 38 N° 44-113, Centro Civico y Lara Bonilla</t>
  </si>
  <si>
    <t>CALLE 38 N° 44-45 Edificio Telecom</t>
  </si>
  <si>
    <t>CARRERA 45 N° 44-20 Y CALLE 44 N° 45-15</t>
  </si>
  <si>
    <t>CALLE 19 Nº 18 - 75</t>
  </si>
  <si>
    <t>LETICIA</t>
  </si>
  <si>
    <t>CARRERA 6 N° 8 - 37</t>
  </si>
  <si>
    <t>CALLE 5 N° 5 - 45</t>
  </si>
  <si>
    <t>CARRERA 29 N° 18 A - 45 PALOQUEMAO</t>
  </si>
  <si>
    <t>CARRERA 10 N° 14 - 15/33/47</t>
  </si>
  <si>
    <t>CALLE 16 N° 12 - 37/43/39</t>
  </si>
  <si>
    <t>CALLE 85 # 11-96</t>
  </si>
  <si>
    <t>Calle 31 N° 6-24</t>
  </si>
  <si>
    <t>CARRERA 57 N° 43-91</t>
  </si>
  <si>
    <t>CALLE 24 N° 53-28  Tribunales de Bogotá</t>
  </si>
  <si>
    <t>FACATATIVÁ</t>
  </si>
  <si>
    <t>GACHETÁ</t>
  </si>
  <si>
    <t>GIRARDOT</t>
  </si>
  <si>
    <t>YACOPÍ</t>
  </si>
  <si>
    <t>ZIPAQUIRÁ</t>
  </si>
  <si>
    <t>CALLE 1 N° 1-27</t>
  </si>
  <si>
    <t>CARRERA 3 - PLAZA PRINCIPAL</t>
  </si>
  <si>
    <t>CALLE 10 # 37-39</t>
  </si>
  <si>
    <t>CALLE 11A # 3 - 33</t>
  </si>
  <si>
    <t>CARRERA 4 N° 36 - 98</t>
  </si>
  <si>
    <t>LA FRAGUITA</t>
  </si>
  <si>
    <t>Palacio de Justicia</t>
  </si>
  <si>
    <t>Calarcá</t>
  </si>
  <si>
    <t>Edificio Lara Bonilla</t>
  </si>
  <si>
    <t>Telecom - Barranquilla</t>
  </si>
  <si>
    <t>Antiguo Lotanco</t>
  </si>
  <si>
    <t>Sabanalarga</t>
  </si>
  <si>
    <t>Puerto Nariño</t>
  </si>
  <si>
    <t>Hernando Morales Molina</t>
  </si>
  <si>
    <t>J.G.</t>
  </si>
  <si>
    <t>Plaza 95</t>
  </si>
  <si>
    <t>Tribunal Nacional</t>
  </si>
  <si>
    <t>I.S.S.</t>
  </si>
  <si>
    <t>Tribunales El Salitre</t>
  </si>
  <si>
    <t>Facatativá</t>
  </si>
  <si>
    <t>Gachetá</t>
  </si>
  <si>
    <t>Yacopí</t>
  </si>
  <si>
    <t>Soacha</t>
  </si>
  <si>
    <t>CARRERA 14B N° 00 -56 sur</t>
  </si>
  <si>
    <t>Almacén General</t>
  </si>
  <si>
    <t>CARRERA 8  N° 13-82</t>
  </si>
  <si>
    <t>Bolsa de Bogotá</t>
  </si>
  <si>
    <t>CARRERA 8 N° 12a-19</t>
  </si>
  <si>
    <t>Casa Comercial y Bancario</t>
  </si>
  <si>
    <t>CALLE 84 N° 9 - 32/38</t>
  </si>
  <si>
    <t>Casa Blanca</t>
  </si>
  <si>
    <t>CALLE 72 N° 7 - 96</t>
  </si>
  <si>
    <t>DEAJ</t>
  </si>
  <si>
    <t>CALLE 64 Nº 9 - 10</t>
  </si>
  <si>
    <t>Edificio DINERS</t>
  </si>
  <si>
    <t>CALLE 12 N° 7-65</t>
  </si>
  <si>
    <t>Palaciode Justicia "Hernando Reyes Echandía"</t>
  </si>
  <si>
    <t>CARRERA 4 Nª 4/16/20/22/26</t>
  </si>
  <si>
    <t>Albania</t>
  </si>
  <si>
    <t>CALLE 50 N° 8B ENTRE 49 A</t>
  </si>
  <si>
    <t>BARRANCABERMEJA</t>
  </si>
  <si>
    <t>CARRERA 11 Y 12 ENTRE CALLES 34 Y 35</t>
  </si>
  <si>
    <t>CALLE 15 Nº 16-24, OFICINAS DEL 301 AL 307  Y  1501, 1502, 1503, 1504,1505, 1506, 1507,1601,1602,1603,1604,1605,1606, 1607, 1701,1702,1703,1704,1705,1706, Y 1707 DEL EDIFICIO JOSÉ ACEVEDO Y GÓMEZ</t>
  </si>
  <si>
    <t>Jusé Acevedo y Gómez</t>
  </si>
  <si>
    <t>CARRERA 11 N° 34 - 52</t>
  </si>
  <si>
    <t>CHARALÁ</t>
  </si>
  <si>
    <t>CARRERA 17 N° 23 - 22/28</t>
  </si>
  <si>
    <t>Charalá</t>
  </si>
  <si>
    <t>CALLE 3 N° 4 - 47</t>
  </si>
  <si>
    <t>CHIPATÁ</t>
  </si>
  <si>
    <t>Chipatá</t>
  </si>
  <si>
    <t>CALLE 5 N° 5 - 44</t>
  </si>
  <si>
    <t>CONFINES</t>
  </si>
  <si>
    <t>Confines</t>
  </si>
  <si>
    <t>CARRERA 3 N° 6 - 53</t>
  </si>
  <si>
    <t>El Carmen de Chucurí</t>
  </si>
  <si>
    <t>CARRERA 5 N° 2-65</t>
  </si>
  <si>
    <t>GÜEPSA</t>
  </si>
  <si>
    <t>Gúepsa</t>
  </si>
  <si>
    <t>AGUADA</t>
  </si>
  <si>
    <t>CALLE 2 N° 4- Impar</t>
  </si>
  <si>
    <t>Aguada</t>
  </si>
  <si>
    <t>CALLE 6 N° 2 - 62/64</t>
  </si>
  <si>
    <t>La Belleza</t>
  </si>
  <si>
    <t>CALLE 9 N° 5 - 47/55/61</t>
  </si>
  <si>
    <t>Puerto Parra</t>
  </si>
  <si>
    <t>CARRERA 3 N° 3 - 16</t>
  </si>
  <si>
    <t>Puerto Wilches</t>
  </si>
  <si>
    <t>CARRERA 10 # 9/22/46/48, CALLE 9 # 9 - 42/48, CARRERA 9 # 9 - 11/21/23, CARRERA 10 # 9 - 38</t>
  </si>
  <si>
    <t>SAN GIL</t>
  </si>
  <si>
    <t>CARRERA 9 N° 10-39</t>
  </si>
  <si>
    <t>San Gil</t>
  </si>
  <si>
    <t>SOCORRO</t>
  </si>
  <si>
    <t>CALLE 15 N° 14 - 22</t>
  </si>
  <si>
    <t>Socorro</t>
  </si>
  <si>
    <t>CALLE 4 N° 4 - IMPAR</t>
  </si>
  <si>
    <t>Sutará</t>
  </si>
  <si>
    <t>SURATÁ</t>
  </si>
  <si>
    <t>CARRERA 6  N° 9 - 06</t>
  </si>
  <si>
    <t>VÉLEZ</t>
  </si>
  <si>
    <t>Vélez</t>
  </si>
  <si>
    <t>San José del Mar</t>
  </si>
  <si>
    <t>SAN JOSÉ DEL MAR</t>
  </si>
  <si>
    <t>CALLE 8 N° 14-61/59</t>
  </si>
  <si>
    <t>Buga</t>
  </si>
  <si>
    <t>CALLE 3 # 2A - 35</t>
  </si>
  <si>
    <t>BUENAVENTURA</t>
  </si>
  <si>
    <t>Buentaventura</t>
  </si>
  <si>
    <t>CALLE 9 # 2 - 21</t>
  </si>
  <si>
    <t>Buenaventura nueva</t>
  </si>
  <si>
    <t>CARRERA 10 N° 12 - 15 (TORRE A Y B)</t>
  </si>
  <si>
    <t>Palacio de Justicia "Pedro Elías Serrano Abadía"</t>
  </si>
  <si>
    <t>CALLE 11 N° 5 - 67</t>
  </si>
  <si>
    <t>CARTAGO</t>
  </si>
  <si>
    <t>Cartago</t>
  </si>
  <si>
    <t>CARRERA 10 N° 11 - 57/61</t>
  </si>
  <si>
    <t>EL DOVIO</t>
  </si>
  <si>
    <t>El Dovio</t>
  </si>
  <si>
    <t xml:space="preserve"> CARRERA 1 N° 3- 41</t>
  </si>
  <si>
    <t>OBANDO</t>
  </si>
  <si>
    <t>Obando</t>
  </si>
  <si>
    <t>CALLE 22 ENTRE CARRERA 28 Y 29</t>
  </si>
  <si>
    <t>Sede Judicial</t>
  </si>
  <si>
    <t>PALMIRA</t>
  </si>
  <si>
    <t>CALLE 23 N° 29 - 09</t>
  </si>
  <si>
    <t>Palacio de Justicia "Simón David Carrejo Bejarano"</t>
  </si>
  <si>
    <t>CALLE 6 N° 9 - 38</t>
  </si>
  <si>
    <t>RIOFRÍO</t>
  </si>
  <si>
    <t>Riofrio</t>
  </si>
  <si>
    <t>ROLDANILLO</t>
  </si>
  <si>
    <t>Roldanllo</t>
  </si>
  <si>
    <t>CARRERA 7 N° 9 - 02</t>
  </si>
  <si>
    <t>CALLE DEL CUARTEL CARRERA 5 A N° 36 - 127</t>
  </si>
  <si>
    <t>Cuartel del Fijo</t>
  </si>
  <si>
    <t>CARRERA 10 B N° 32- 14 BARRIO LA MATUNA</t>
  </si>
  <si>
    <t>Edificio Almirante</t>
  </si>
  <si>
    <t>CALLE DE LA INQUISICIÓN N° 3 - 49</t>
  </si>
  <si>
    <t>Edificio Kalarari</t>
  </si>
  <si>
    <t>CALLE 33 N° 8 - 25 AVENIDA VENEZUELA</t>
  </si>
  <si>
    <t>Tribunal Suoerior</t>
  </si>
  <si>
    <t>CALLE 32 N° 10 - 125- Edificio Telecartagena - PH</t>
  </si>
  <si>
    <t>Antiguo Telecartagena</t>
  </si>
  <si>
    <t>TURBACO</t>
  </si>
  <si>
    <t>CALLE 27 Nº 29-134</t>
  </si>
  <si>
    <t>Turbaco</t>
  </si>
  <si>
    <t>MAGANGUÉ</t>
  </si>
  <si>
    <t>SIMITÍ</t>
  </si>
  <si>
    <t>MOMPÓS</t>
  </si>
  <si>
    <t>CARRERA 2 A N° 17 A - 01 CALLE REAL DEL MEDIO</t>
  </si>
  <si>
    <t>Mompós</t>
  </si>
  <si>
    <t>San Juan Nepomuceno</t>
  </si>
  <si>
    <t>Simití</t>
  </si>
  <si>
    <t>CARRERA 12 N° 8 - 02 - EDIFICIO TELECARTAGENA</t>
  </si>
  <si>
    <t>CALLE 16 Nº 17-380</t>
  </si>
  <si>
    <t>En Proceso de construcción</t>
  </si>
  <si>
    <t>CALLE 7 A N° 9 A - 13</t>
  </si>
  <si>
    <t>SAN ANDRÉS</t>
  </si>
  <si>
    <t>AVENIDA LOS LIBERTADORES N° 2A- 106</t>
  </si>
  <si>
    <t>CALLE 19 # 21 - 31</t>
  </si>
  <si>
    <t>CARRERA 36 N° 13 - 37  CASAS FISCALES</t>
  </si>
  <si>
    <t>Casas Fiscales</t>
  </si>
  <si>
    <t>CALLE 21 N° 21-07</t>
  </si>
  <si>
    <t>Arauca</t>
  </si>
  <si>
    <t>FORTUL</t>
  </si>
  <si>
    <t>CALLE 3 CON CARRERA 5 CENTRO</t>
  </si>
  <si>
    <t>Cravo Norte</t>
  </si>
  <si>
    <t>CARRERA 25 CALLES  5 Y 6</t>
  </si>
  <si>
    <t>Fortul</t>
  </si>
  <si>
    <t>CARRERA 6  N° 2 - 48 / 52</t>
  </si>
  <si>
    <t>TAME</t>
  </si>
  <si>
    <t>Puerto Rondón</t>
  </si>
  <si>
    <t>CALLE 16 # 15 - 81</t>
  </si>
  <si>
    <t>Tame</t>
  </si>
  <si>
    <t>Edificio Nacional</t>
  </si>
  <si>
    <t>CALLE 8 N° 3-47 OF 307,308,313,314</t>
  </si>
  <si>
    <t>CALLE 7A Nº 3 E -103 EDIFICIO TEMIS</t>
  </si>
  <si>
    <t>AV. 6 N° 10 - 82</t>
  </si>
  <si>
    <t>Edificio Temis</t>
  </si>
  <si>
    <t>Edificio Banco de Bogotá</t>
  </si>
  <si>
    <t xml:space="preserve">URB. ROSETAL AV GRAN COLOMBIA ENTRE AV 3E Y 4E </t>
  </si>
  <si>
    <t xml:space="preserve">AV. 3 E N° 9-35 </t>
  </si>
  <si>
    <t>OCAÑA</t>
  </si>
  <si>
    <t>PAMPLONA</t>
  </si>
  <si>
    <t>CALLE 36 N° 0-28</t>
  </si>
  <si>
    <t>Los Patios</t>
  </si>
  <si>
    <t>CARRERA 12 N° 12 - 41/49</t>
  </si>
  <si>
    <t>Ocaña</t>
  </si>
  <si>
    <t>CARRERA 7 N° 6 - 59</t>
  </si>
  <si>
    <t>Palacio de Justicia "Alvaro Luna"</t>
  </si>
  <si>
    <t>TIBÚ</t>
  </si>
  <si>
    <t>CARRERA 3 N° 4A - 46/50/56</t>
  </si>
  <si>
    <t>Tibú</t>
  </si>
  <si>
    <t>CARRERA 8 N° 3 - 55</t>
  </si>
  <si>
    <t>Villa de Rosario</t>
  </si>
  <si>
    <t>Carrera 3 Nº 1-17/29</t>
  </si>
  <si>
    <t>CÁCOTA</t>
  </si>
  <si>
    <t>BOCHALEMA</t>
  </si>
  <si>
    <t>Cácota</t>
  </si>
  <si>
    <t>Bochalema</t>
  </si>
  <si>
    <t>CARRERA 2 N° 4-05</t>
  </si>
  <si>
    <t>CARRERA 9 N° 10 - 30/40</t>
  </si>
  <si>
    <t>CHAPARRAL</t>
  </si>
  <si>
    <t>Chaparral</t>
  </si>
  <si>
    <t>ESPINAL</t>
  </si>
  <si>
    <t>FRESNO</t>
  </si>
  <si>
    <t>GUAMO</t>
  </si>
  <si>
    <t>CARRERA 6 N° 10 - 38/54</t>
  </si>
  <si>
    <t>CALLE 3 # 4 - 57</t>
  </si>
  <si>
    <t>HONDA</t>
  </si>
  <si>
    <t>Fresno</t>
  </si>
  <si>
    <t>CARRERA 10  N° 10 - 40</t>
  </si>
  <si>
    <t>Guamo</t>
  </si>
  <si>
    <t>LÉRIDA</t>
  </si>
  <si>
    <t>LÍBANO</t>
  </si>
  <si>
    <t>CALLE 14 N° 11 - 04, CARRERA 11 N° 14-03</t>
  </si>
  <si>
    <t xml:space="preserve">CARRERA 50 SUR ENTRE CALLES 143 Y 144 BARRIO PICALEÑA-BLOQUE E-2. APARTAMENTO 103 - UN PORCENTAJE </t>
  </si>
  <si>
    <t>Apartamento 103</t>
  </si>
  <si>
    <t>CARRERA 7 CON CALLE 64- ETAPA 2 -CONJUNTO RESIDENCIA MILENIM - APARTAMENTO 302 Y PARQUEADERO 3</t>
  </si>
  <si>
    <t>Apartamento 302</t>
  </si>
  <si>
    <t>CARRERA 2 N° 8 -90</t>
  </si>
  <si>
    <t>Palacio de Justicia "Alfonso Reyes Echandía"</t>
  </si>
  <si>
    <t>AVENIDA 8 N° 11 -31</t>
  </si>
  <si>
    <t>Lérida</t>
  </si>
  <si>
    <t>CALLE 8 N° 3-19</t>
  </si>
  <si>
    <t>Sala de Audiencias</t>
  </si>
  <si>
    <t>CARRERA 5 # 6 - 25</t>
  </si>
  <si>
    <t>Líbano</t>
  </si>
  <si>
    <t>CARRERA 25 N° 4 - 59</t>
  </si>
  <si>
    <t>MELGAR</t>
  </si>
  <si>
    <t>PURIFFICACIÓN</t>
  </si>
  <si>
    <t>Melgar</t>
  </si>
  <si>
    <t>CARRERA 5 N° 9 - 28</t>
  </si>
  <si>
    <t>Purificación</t>
  </si>
  <si>
    <t>CHINCHINÁ</t>
  </si>
  <si>
    <t>LA DORADA</t>
  </si>
  <si>
    <t>CALLE 15 N° 5 B - 08</t>
  </si>
  <si>
    <t>Chinchiná</t>
  </si>
  <si>
    <t>CARRERA 2 N° 16 - 04 y  Carrera 1 A N° 16-03</t>
  </si>
  <si>
    <t>La Dorada</t>
  </si>
  <si>
    <t xml:space="preserve">CARRERA 23 N° 21 - 48 PALACIO NACIONAL </t>
  </si>
  <si>
    <t>CALLE 27 N° 17 - 19</t>
  </si>
  <si>
    <t>Sena</t>
  </si>
  <si>
    <t>SALAMINA</t>
  </si>
  <si>
    <t>SAMANÁ</t>
  </si>
  <si>
    <t>CARRERA 5  N° 12 - 125 AV FUNDADORES</t>
  </si>
  <si>
    <t>Palacio de Justicia "Enrique Alejandro Becerra Franco"</t>
  </si>
  <si>
    <t>CARRERA 7 N° 4 - 73  PH</t>
  </si>
  <si>
    <t>Salamina</t>
  </si>
  <si>
    <t>CARRERA 9 N° 5 - 48/50 PISO 2</t>
  </si>
  <si>
    <t>Samaná</t>
  </si>
  <si>
    <t>APARTADÓ</t>
  </si>
  <si>
    <t>CHIGORODÓ</t>
  </si>
  <si>
    <t>ENVIGADO</t>
  </si>
  <si>
    <t>GIRALDO</t>
  </si>
  <si>
    <t>MURINDÓ</t>
  </si>
  <si>
    <t>RIONEGRO</t>
  </si>
  <si>
    <t>YUMBO</t>
  </si>
  <si>
    <t>YONDÓ</t>
  </si>
  <si>
    <t>CALLE 108 # 99 - 46</t>
  </si>
  <si>
    <t>Apartadó</t>
  </si>
  <si>
    <t>Chigorodó</t>
  </si>
  <si>
    <t>Giraldo</t>
  </si>
  <si>
    <t>CALLE 104 N° 98B - 41/43, BARRIO CENTRO</t>
  </si>
  <si>
    <t>CARRERA 43 N° 38 -42/54/56 PH</t>
  </si>
  <si>
    <t>CARRERA 9 O PLAZA PRINCIPAL</t>
  </si>
  <si>
    <t>CARRERA 49  N° 51 - 52 EDIFICIO LARA BONILLA</t>
  </si>
  <si>
    <t>CARRERA 52 N°  42 - 73 EDIF. J. FELIX DE RESTREPO</t>
  </si>
  <si>
    <t>Edificio J.Félix Restrepo</t>
  </si>
  <si>
    <t>CALLE 14 Nº 48-32</t>
  </si>
  <si>
    <t>Federico Estrada Vélez</t>
  </si>
  <si>
    <t>PERIMETRO URBANO</t>
  </si>
  <si>
    <t>Juradó</t>
  </si>
  <si>
    <t>CARRERA 47 N° 60-50</t>
  </si>
  <si>
    <t>Rionegro</t>
  </si>
  <si>
    <t>CALLE 100 CARRERA 13</t>
  </si>
  <si>
    <t>Turbo</t>
  </si>
  <si>
    <t>CARRERA 51 # 50 A - 09</t>
  </si>
  <si>
    <t>Yondó</t>
  </si>
  <si>
    <t>ACANDÍ</t>
  </si>
  <si>
    <t>BAGADÓ</t>
  </si>
  <si>
    <t>CONDOTO</t>
  </si>
  <si>
    <t>JURADÓ</t>
  </si>
  <si>
    <t>LLORÓ</t>
  </si>
  <si>
    <t>NÓVITA</t>
  </si>
  <si>
    <t>NUQUÍ</t>
  </si>
  <si>
    <t>QUIBDÓ</t>
  </si>
  <si>
    <t>TADÓ</t>
  </si>
  <si>
    <t>UNGUÍA</t>
  </si>
  <si>
    <t>CALLE DE LAS FLORES</t>
  </si>
  <si>
    <t>Acandí</t>
  </si>
  <si>
    <t>Bagadó</t>
  </si>
  <si>
    <t>Bahía Solano</t>
  </si>
  <si>
    <t>Condoto</t>
  </si>
  <si>
    <t>Lloró</t>
  </si>
  <si>
    <t>CARRERA 2 B. MEDIA LUNA</t>
  </si>
  <si>
    <t>CALLE 1 # 1 - 14</t>
  </si>
  <si>
    <t>PERÍMETRO URBANO</t>
  </si>
  <si>
    <t>Bajo Baudó</t>
  </si>
  <si>
    <t>CALLE 6</t>
  </si>
  <si>
    <t>El Cármen de Atrato</t>
  </si>
  <si>
    <t>BARRIO EL COMERCIO</t>
  </si>
  <si>
    <t>CALLE 32 N° 8 - 16 BARRIO CUBIS</t>
  </si>
  <si>
    <t>Itsmina</t>
  </si>
  <si>
    <t>ITSMINA</t>
  </si>
  <si>
    <t>Nuquí</t>
  </si>
  <si>
    <t>Quibdó</t>
  </si>
  <si>
    <t>Riosucio</t>
  </si>
  <si>
    <t>Tadó</t>
  </si>
  <si>
    <t>Unguía</t>
  </si>
  <si>
    <t>CARRERA 1 N° 1-127</t>
  </si>
  <si>
    <t>CARRERA 6 N° 2-80</t>
  </si>
  <si>
    <t>Novita</t>
  </si>
  <si>
    <t>VIA DE ACCESO VIA AL AEROPUERTO Y CENTRO DEL MUNICIPIO</t>
  </si>
  <si>
    <t>AYAPEL</t>
  </si>
  <si>
    <t>CANALETE</t>
  </si>
  <si>
    <t>MONTELÍBANO</t>
  </si>
  <si>
    <t>PLANETA RICA</t>
  </si>
  <si>
    <t>SAHAGÚN</t>
  </si>
  <si>
    <t>TIERRALTA</t>
  </si>
  <si>
    <t>VALENCIA</t>
  </si>
  <si>
    <t>CALLE 8 Nº 4-78</t>
  </si>
  <si>
    <t>Casa</t>
  </si>
  <si>
    <t>Canalete</t>
  </si>
  <si>
    <t>Montelíbano</t>
  </si>
  <si>
    <t>Puerto Libertador</t>
  </si>
  <si>
    <t>Sahagún</t>
  </si>
  <si>
    <t>CALLE 17 N° 3 - 144</t>
  </si>
  <si>
    <t>CARRERA 7 N°15 - 16</t>
  </si>
  <si>
    <t>CALLE 15 Nº 7-05</t>
  </si>
  <si>
    <t>CALLE 27 N° 2 - 06</t>
  </si>
  <si>
    <t>CALLE 18 N° 9 - 58</t>
  </si>
  <si>
    <t>CALLE 5</t>
  </si>
  <si>
    <t>CARRERA 4 N° 10 - 25</t>
  </si>
  <si>
    <t>San Carlos</t>
  </si>
  <si>
    <t>CARRERA 15 N° 3 - 26</t>
  </si>
  <si>
    <t>Tierra Alta</t>
  </si>
  <si>
    <t>CARRERA 15 N° 11 - 44</t>
  </si>
  <si>
    <t>Valencia</t>
  </si>
  <si>
    <t>FLORENCIA</t>
  </si>
  <si>
    <t>Palacio de Justicia "Gerardo Cortés Castañeda"</t>
  </si>
  <si>
    <t>Belén de los Andaquíes</t>
  </si>
  <si>
    <t>CALLE 4  N° 5-06</t>
  </si>
  <si>
    <t>Puerto Rico</t>
  </si>
  <si>
    <t>AVENIDA 16 N° 6 - 47</t>
  </si>
  <si>
    <t>CARRERA 4 Nº 5-59/</t>
  </si>
  <si>
    <t>ELÍAS</t>
  </si>
  <si>
    <t>LA PLATA</t>
  </si>
  <si>
    <t>GARZÓN</t>
  </si>
  <si>
    <t>PALERMO</t>
  </si>
  <si>
    <t>PITALITO</t>
  </si>
  <si>
    <t>SALADOBLANCO</t>
  </si>
  <si>
    <t>TESALIA</t>
  </si>
  <si>
    <t>YAGUARÁ</t>
  </si>
  <si>
    <t>TIMANÁ</t>
  </si>
  <si>
    <t xml:space="preserve">CARRERA 9 N° 17-05 </t>
  </si>
  <si>
    <t>Campoalegre</t>
  </si>
  <si>
    <t>CARRERA 5 N° 1A-63</t>
  </si>
  <si>
    <t>Elías</t>
  </si>
  <si>
    <t>Garzón</t>
  </si>
  <si>
    <t>La Plata</t>
  </si>
  <si>
    <t>Palermo</t>
  </si>
  <si>
    <t>Pitalito</t>
  </si>
  <si>
    <t>Tesalia</t>
  </si>
  <si>
    <t>Timaná</t>
  </si>
  <si>
    <t>Yaguará</t>
  </si>
  <si>
    <t>CARRERA 8 A N° 8 - 17</t>
  </si>
  <si>
    <t>CALLE 5 N° 4 - 44</t>
  </si>
  <si>
    <t>CARRERA 4 A N° 6 - 99</t>
  </si>
  <si>
    <t>Palacio de Justicia "Rodrigo Lara"</t>
  </si>
  <si>
    <t>CALLE 9 N° 9 - 37</t>
  </si>
  <si>
    <t>CARRERA 4 N° 13-62</t>
  </si>
  <si>
    <t>CALLE 2 N° 5 - 44</t>
  </si>
  <si>
    <t>Saldoblanco</t>
  </si>
  <si>
    <t>CALLE 6 A N° 9 - 36</t>
  </si>
  <si>
    <t>CALLE 11 N° 2 - 23</t>
  </si>
  <si>
    <t>CARRERA 5A N° 1 - 52 Y 56</t>
  </si>
  <si>
    <t>COLÓN</t>
  </si>
  <si>
    <t>CUMBAL</t>
  </si>
  <si>
    <t>LEIVA</t>
  </si>
  <si>
    <t>MOSQUERA</t>
  </si>
  <si>
    <t>TAMINANGO</t>
  </si>
  <si>
    <t>TÚQUERRES</t>
  </si>
  <si>
    <t>Colón - Génova</t>
  </si>
  <si>
    <t>CALLE 18 N° 6 - 26</t>
  </si>
  <si>
    <t>Cumbal</t>
  </si>
  <si>
    <t>La Unión</t>
  </si>
  <si>
    <t>Leiva</t>
  </si>
  <si>
    <t>Los Andes</t>
  </si>
  <si>
    <t>Taminango</t>
  </si>
  <si>
    <t>Túquerres</t>
  </si>
  <si>
    <t>CARRERA 1 N° 4 - 26</t>
  </si>
  <si>
    <t>CARRERA 3a N° 1 - 129</t>
  </si>
  <si>
    <t>El Tablón de Gómez</t>
  </si>
  <si>
    <t>CARRERA 1 N° 11 - 55</t>
  </si>
  <si>
    <t>CALLE 4 N° 2-21 Barrio Prados del Norte</t>
  </si>
  <si>
    <t>CARRERA 5 N° 4-31</t>
  </si>
  <si>
    <t>Jurado</t>
  </si>
  <si>
    <t xml:space="preserve">CALLE 19 N° 23 - 24  </t>
  </si>
  <si>
    <t>CARRERA 4 N° 3-40</t>
  </si>
  <si>
    <t>Pizarro Salahonda</t>
  </si>
  <si>
    <t>CARRERA 9 N° 9-32</t>
  </si>
  <si>
    <t>Tumaco</t>
  </si>
  <si>
    <t>CARRERA 4a N° 5 - 03</t>
  </si>
  <si>
    <t xml:space="preserve">CARRERA 13 N° 16 - 26 </t>
  </si>
  <si>
    <t>MOCOA</t>
  </si>
  <si>
    <t>ORITO</t>
  </si>
  <si>
    <t>CARRERA 5 CALLE 10 ESQUINA</t>
  </si>
  <si>
    <t>Mocoa</t>
  </si>
  <si>
    <t>VILLAGARZÓN</t>
  </si>
  <si>
    <t>CALLE 8 N° 13 - 50</t>
  </si>
  <si>
    <t>Orito</t>
  </si>
  <si>
    <t>CARRERA 7 N° 5 - 41</t>
  </si>
  <si>
    <t>Valle del Guamuez</t>
  </si>
  <si>
    <t>CARRERA 5 N° 4-05</t>
  </si>
  <si>
    <t>Villagarzón</t>
  </si>
  <si>
    <t>GUÁTICA</t>
  </si>
  <si>
    <t>MISTRATÓ</t>
  </si>
  <si>
    <t>QUINCHÍA</t>
  </si>
  <si>
    <t>APÍA</t>
  </si>
  <si>
    <t>CARRERA 12 N° 3-69</t>
  </si>
  <si>
    <t>Belén de Umbría</t>
  </si>
  <si>
    <t>CARRERA 16 N° 36-44 PISO 3- CENTRO ADMINISTRATIVO  PH</t>
  </si>
  <si>
    <t>Dos Quebradas</t>
  </si>
  <si>
    <t>Guática</t>
  </si>
  <si>
    <t>Mistrató</t>
  </si>
  <si>
    <t>Pueblo Rico</t>
  </si>
  <si>
    <t>CARRERA 6 N° 10 - 19/25</t>
  </si>
  <si>
    <t>CARRERA 6 N° 4 - 59</t>
  </si>
  <si>
    <t>CALLE 41 N° 7 Y 8</t>
  </si>
  <si>
    <t>CARRERA 3 N° 7 - 24</t>
  </si>
  <si>
    <t>CALLE 6 N° 9-03</t>
  </si>
  <si>
    <t>Qunichía</t>
  </si>
  <si>
    <t>CARRERA 10 No. 8 - 63, CALLE 9 No. 9 - 42</t>
  </si>
  <si>
    <t>CALOTO</t>
  </si>
  <si>
    <t>CORINTO</t>
  </si>
  <si>
    <t>PATÍA</t>
  </si>
  <si>
    <t>CALLE 4 N° 4 - 59</t>
  </si>
  <si>
    <t>Bolivar</t>
  </si>
  <si>
    <t>Caloto</t>
  </si>
  <si>
    <t>Corinto</t>
  </si>
  <si>
    <t>El Tambo</t>
  </si>
  <si>
    <t>Popayán</t>
  </si>
  <si>
    <t>CARRERA 5 N° 10 - 53</t>
  </si>
  <si>
    <t>CALLE 6 N°  9 - 35</t>
  </si>
  <si>
    <t>CARRERA 5 N° 4 - 46</t>
  </si>
  <si>
    <t>El Bordo</t>
  </si>
  <si>
    <t>CALLE 4 N° 8 - 30</t>
  </si>
  <si>
    <t>CARRERA 2 N° 5-49/51/55</t>
  </si>
  <si>
    <t>Guapí</t>
  </si>
  <si>
    <t>GUAPÍ</t>
  </si>
  <si>
    <t>CALLE 3 N° 3 - 31</t>
  </si>
  <si>
    <t>Palacio Nacional "Franciso de Paula Santander"</t>
  </si>
  <si>
    <t>CALLE 8 N° 10 - 00</t>
  </si>
  <si>
    <t>Paalacio de Justicia "Luis Carlos Pérez"</t>
  </si>
  <si>
    <t>CALLE 5A N°  1 - 11</t>
  </si>
  <si>
    <t>CARRERA 20 N° 21 - 70</t>
  </si>
  <si>
    <t>Puerto Tejada</t>
  </si>
  <si>
    <t>CALLE 3 N° 3 - 29-31-33</t>
  </si>
  <si>
    <t>ARACATACA</t>
  </si>
  <si>
    <t>ARIGUANÍ</t>
  </si>
  <si>
    <t>CIÉNAGA</t>
  </si>
  <si>
    <t>FUNDACIÓN</t>
  </si>
  <si>
    <t>PLATO</t>
  </si>
  <si>
    <t>REMOLINO</t>
  </si>
  <si>
    <t>CARRERA 5A N° 8B - 33</t>
  </si>
  <si>
    <t>Aracataca</t>
  </si>
  <si>
    <t>Ariguaní</t>
  </si>
  <si>
    <t>Ciénaga</t>
  </si>
  <si>
    <t>El Banco</t>
  </si>
  <si>
    <t>El Piñón</t>
  </si>
  <si>
    <t>Fundación</t>
  </si>
  <si>
    <t>Plato</t>
  </si>
  <si>
    <t>Remolino</t>
  </si>
  <si>
    <t>San Zenón</t>
  </si>
  <si>
    <t>Santa Marta</t>
  </si>
  <si>
    <t>CALLE 4 N° 1 - 44</t>
  </si>
  <si>
    <t>CALLE 7 N° 10B - 61</t>
  </si>
  <si>
    <t>CALLE 45  N°  7 - 62</t>
  </si>
  <si>
    <t>CARRERA 2a N° 15 - 32</t>
  </si>
  <si>
    <t>CARRERA 10 N° 5B - 52</t>
  </si>
  <si>
    <t>CALLE 3 N° 12 - 45</t>
  </si>
  <si>
    <t>CALLE 5 N° 4 - 87</t>
  </si>
  <si>
    <t>San Sebastían de Buenaventura</t>
  </si>
  <si>
    <t>CARRERA 3 N° 10 - 77</t>
  </si>
  <si>
    <t>Palaciod e Justicia "Jose Eduardo Géneco Correa" Parte Antigua</t>
  </si>
  <si>
    <t>CALLE 20 N° 2A-20</t>
  </si>
  <si>
    <t>CALLE 20 N° 2A - 68, 2A - 60, 2A - 56, 2A - 50, 2A - 48.</t>
  </si>
  <si>
    <t>Palaciod e Justicia "Jose Eduardo Géneco Correa" Parte Nueva</t>
  </si>
  <si>
    <t>CALLE 23 N° 5 - 48</t>
  </si>
  <si>
    <t>Juan Benavides Maceas</t>
  </si>
  <si>
    <t>CALLE 14 N° 14 - 57</t>
  </si>
  <si>
    <t>CALLE 2 N° 5 - 72</t>
  </si>
  <si>
    <t>Santa Aa</t>
  </si>
  <si>
    <t>COROZAL</t>
  </si>
  <si>
    <t>PALMITO</t>
  </si>
  <si>
    <t>SAMPUÉS</t>
  </si>
  <si>
    <t>CAIMITO</t>
  </si>
  <si>
    <t>COLOSÓ</t>
  </si>
  <si>
    <t>CHALÁN</t>
  </si>
  <si>
    <t>MORROA</t>
  </si>
  <si>
    <t>MAJAGUAL</t>
  </si>
  <si>
    <t>CALLE 28 N° 26 - 04 EDIFICIO NACIONAL</t>
  </si>
  <si>
    <t>Corozal</t>
  </si>
  <si>
    <t>Palmito</t>
  </si>
  <si>
    <t>Sampués</t>
  </si>
  <si>
    <t>San Marcos</t>
  </si>
  <si>
    <t>CALLE 14 N° 8a-103</t>
  </si>
  <si>
    <t>CARRERA 6 N° 6 - 29</t>
  </si>
  <si>
    <t>CARRERA 20 N° 23 - 32</t>
  </si>
  <si>
    <t>CALLE 18 N° 24 - 44</t>
  </si>
  <si>
    <t>CARRERA 9 N° 11 - 98</t>
  </si>
  <si>
    <t>Sincé</t>
  </si>
  <si>
    <t>CALLE 22 N° 16 - 40 TORRE A y B</t>
  </si>
  <si>
    <t>Palacio de Justicia Torre A y B</t>
  </si>
  <si>
    <t>CARRERA 17 N° 22 - 24 (TORRE C)</t>
  </si>
  <si>
    <t>Palacio de Justicia Torre C</t>
  </si>
  <si>
    <t>CALLE 22 N° 16 - 72</t>
  </si>
  <si>
    <t>Plazoleta</t>
  </si>
  <si>
    <t>SUCRE.</t>
  </si>
  <si>
    <t>CALLE 9 N° 3 - 04</t>
  </si>
  <si>
    <t>Sucre</t>
  </si>
  <si>
    <t>Caimito</t>
  </si>
  <si>
    <t>Colosó</t>
  </si>
  <si>
    <t>San Benito Abad</t>
  </si>
  <si>
    <t>Chalán</t>
  </si>
  <si>
    <t>Morroa</t>
  </si>
  <si>
    <t>Majagual</t>
  </si>
  <si>
    <t>CALLE 15 A N° 9-32</t>
  </si>
  <si>
    <t>CARRERA 6 N° 5-21</t>
  </si>
  <si>
    <t>Toluviejo</t>
  </si>
  <si>
    <t>CALLE 13 A - 4A -98</t>
  </si>
  <si>
    <t>CARRERA 13 Nº 12-55</t>
  </si>
  <si>
    <t>CARRERA 3 Nº 5A - 08</t>
  </si>
  <si>
    <t>CARRERA 4 Nº5-43</t>
  </si>
  <si>
    <t>CALLE 5 Nº 17-67</t>
  </si>
  <si>
    <t>CHIQUINQUIRÁ</t>
  </si>
  <si>
    <t>CHITA</t>
  </si>
  <si>
    <t>GARAGOA</t>
  </si>
  <si>
    <t>LABRANZAGRANDE</t>
  </si>
  <si>
    <t>PAUNA</t>
  </si>
  <si>
    <t>PISBA</t>
  </si>
  <si>
    <t>RAMIRIQUÍ</t>
  </si>
  <si>
    <t>RÁQUIRA</t>
  </si>
  <si>
    <t>SOGAMOSO</t>
  </si>
  <si>
    <t>TUNUNGUÁ</t>
  </si>
  <si>
    <t>CARRERA 7 N° 14 - 88</t>
  </si>
  <si>
    <t>Chiquiquirá</t>
  </si>
  <si>
    <t>CARRERA 4a N° 4 - 12</t>
  </si>
  <si>
    <t>Chita</t>
  </si>
  <si>
    <t>El Cocuy</t>
  </si>
  <si>
    <t>Garagoa</t>
  </si>
  <si>
    <t>Labranzagrande</t>
  </si>
  <si>
    <t>Pauna</t>
  </si>
  <si>
    <t>Pisba</t>
  </si>
  <si>
    <t>Ramiriquí</t>
  </si>
  <si>
    <t>Ráquira</t>
  </si>
  <si>
    <t>CALLE 7 N° 5 - 49</t>
  </si>
  <si>
    <t>CALLE 3 N° 5 - 34</t>
  </si>
  <si>
    <t>Guicán</t>
  </si>
  <si>
    <t>CARRERA 10 N°  8 A - 43/45/51/57</t>
  </si>
  <si>
    <t>CALLE 2 N° 2 - 29 / 35</t>
  </si>
  <si>
    <t>La Victoria</t>
  </si>
  <si>
    <t>CARRERA 8 N° 8 - 41</t>
  </si>
  <si>
    <t>CALLE 6 N° 6-17</t>
  </si>
  <si>
    <t>PAYA</t>
  </si>
  <si>
    <t>CALLE 2 CON CARRERA 3</t>
  </si>
  <si>
    <t>Paya</t>
  </si>
  <si>
    <t>CALLE 2 N° 1-72</t>
  </si>
  <si>
    <t>PARQUE LOS LIBERTADORES</t>
  </si>
  <si>
    <t>CARRERA 4 N° 3-02</t>
  </si>
  <si>
    <t>CARRERA 5 N° 7 - 56</t>
  </si>
  <si>
    <t>CALLE 9 N°  4 - 12</t>
  </si>
  <si>
    <t>Santa Rosa de Viterbo</t>
  </si>
  <si>
    <t>CARRERA 9 Nº 12-12/34</t>
  </si>
  <si>
    <t>Sogamoso</t>
  </si>
  <si>
    <t>CARRERA 10 N° 15 - 11</t>
  </si>
  <si>
    <t>CARRERA 9 N° 20 - 34/40/50/</t>
  </si>
  <si>
    <t>Tunja</t>
  </si>
  <si>
    <t>CALLE 19 # 8 - 11</t>
  </si>
  <si>
    <t>Carrera 11 N° 17-41-47-49-53-55</t>
  </si>
  <si>
    <t>CALLE 22 Nº 3-05, LOTE 22- MANZANA B</t>
  </si>
  <si>
    <t>Tunuguá</t>
  </si>
  <si>
    <t>OROCUÉ</t>
  </si>
  <si>
    <t>TRINIDAD</t>
  </si>
  <si>
    <t>YOPAL</t>
  </si>
  <si>
    <t>CARRERA 5 N° 2 - 20</t>
  </si>
  <si>
    <t>La Salina</t>
  </si>
  <si>
    <t>CALLE 4 N° 7-51 -Carrerta 8 N° 3-46</t>
  </si>
  <si>
    <t>Orocué</t>
  </si>
  <si>
    <t>CALLE 10 Nº 8-03/07/11</t>
  </si>
  <si>
    <t>Paz de Ariporo</t>
  </si>
  <si>
    <t>TÁMARA</t>
  </si>
  <si>
    <t>CARRERA 6 # 4 - 53</t>
  </si>
  <si>
    <t>Támara</t>
  </si>
  <si>
    <t>Carrera 4 N° 6-48</t>
  </si>
  <si>
    <t>Trinidad</t>
  </si>
  <si>
    <t>CARRERA14 N° 13-60</t>
  </si>
  <si>
    <t>Yopal</t>
  </si>
  <si>
    <t xml:space="preserve">CARRERA 19 CALLE 7 </t>
  </si>
  <si>
    <t>AGUACHICA</t>
  </si>
  <si>
    <t>BECERRIL</t>
  </si>
  <si>
    <t>CHIMICHAGUA</t>
  </si>
  <si>
    <t>CURUMANIÍ</t>
  </si>
  <si>
    <t>TAMALAMEQUE</t>
  </si>
  <si>
    <t>CALLE 5A # 10 - 92</t>
  </si>
  <si>
    <t>Aguachica</t>
  </si>
  <si>
    <t>Becerril</t>
  </si>
  <si>
    <t>Chimichagua</t>
  </si>
  <si>
    <t>Agustín Codazzi</t>
  </si>
  <si>
    <t>La Gloria</t>
  </si>
  <si>
    <t>CALLE 10 N° 5 -70</t>
  </si>
  <si>
    <t>CALLE 5A # 3 - 02</t>
  </si>
  <si>
    <t>CALLE 7 N° 5 - 04</t>
  </si>
  <si>
    <t>Chiriguaná</t>
  </si>
  <si>
    <t>CHIRIGUANÁ</t>
  </si>
  <si>
    <t>CALLE 18 # 13 - 07</t>
  </si>
  <si>
    <t>CALLE 5A N° 15 - 103</t>
  </si>
  <si>
    <t>Curumaní</t>
  </si>
  <si>
    <t>CALLE 1 N° 6-47</t>
  </si>
  <si>
    <t>CALLE 2 N° 5A - 46</t>
  </si>
  <si>
    <t>CALLE 7 N° 3-44</t>
  </si>
  <si>
    <t>La Jagua de Ibirico</t>
  </si>
  <si>
    <t>CARRERA 7 N° 8 -30</t>
  </si>
  <si>
    <t>La Paz</t>
  </si>
  <si>
    <t>San Diego</t>
  </si>
  <si>
    <t>CALLE 3 # 7 - 114</t>
  </si>
  <si>
    <t>Manaure</t>
  </si>
  <si>
    <t>CALLE 4 # 8 - 27</t>
  </si>
  <si>
    <t>CALLE 5 N° 3 - 18</t>
  </si>
  <si>
    <t>Tmalameque</t>
  </si>
  <si>
    <t>CALLE 14 N° 12-189</t>
  </si>
  <si>
    <t>CALLE 15 N° 5-06</t>
  </si>
  <si>
    <t>Telecom</t>
  </si>
  <si>
    <t>RIOHACHA</t>
  </si>
  <si>
    <t>URIBIA</t>
  </si>
  <si>
    <t>FONSECA</t>
  </si>
  <si>
    <t>VILLANUEVA</t>
  </si>
  <si>
    <t>CALLE 7 N° 15 - 58</t>
  </si>
  <si>
    <t>Riohacha</t>
  </si>
  <si>
    <t>Uribia</t>
  </si>
  <si>
    <t>Fonseca</t>
  </si>
  <si>
    <t>Villanueva</t>
  </si>
  <si>
    <t>CALLE 7 N° 9 - 120</t>
  </si>
  <si>
    <t>San Juan del Cesar</t>
  </si>
  <si>
    <t>TRANSVERSAL 1 N° 5 - 10</t>
  </si>
  <si>
    <t>CALLE 12 N° 16-20</t>
  </si>
  <si>
    <t>CALLE 12 A N° 8 - 27</t>
  </si>
  <si>
    <t>BARRANCOMINAS</t>
  </si>
  <si>
    <t>AV. PRINCIPAL CASA 5</t>
  </si>
  <si>
    <t>Barrancominas</t>
  </si>
  <si>
    <t>CALLE 26 N° 11 - 15</t>
  </si>
  <si>
    <t>Puerto Inírida</t>
  </si>
  <si>
    <t>AV. PRINCIPAL</t>
  </si>
  <si>
    <t>San Felipe</t>
  </si>
  <si>
    <t>TRANSVERSAL 20 A N° 12 - 04</t>
  </si>
  <si>
    <t>ACACÍAS</t>
  </si>
  <si>
    <t>CABUYARO</t>
  </si>
  <si>
    <t>CARRERA 8 # 7 - 21</t>
  </si>
  <si>
    <t>Cabuyaro</t>
  </si>
  <si>
    <t>El Castillo</t>
  </si>
  <si>
    <t>Puerto Lleras</t>
  </si>
  <si>
    <t>Acacías</t>
  </si>
  <si>
    <t>CALLE 12 # 7-85</t>
  </si>
  <si>
    <t>CALLE 24 # 15 - 18</t>
  </si>
  <si>
    <t>Granada</t>
  </si>
  <si>
    <t>CALLE 7 # 5-07</t>
  </si>
  <si>
    <t>CARRERA 3 # 13-31</t>
  </si>
  <si>
    <t>CARRERA 29 N° 33B - 27 TORRE A</t>
  </si>
  <si>
    <t>Palacio de Justicia Torre A</t>
  </si>
  <si>
    <t>Palacio de Justicia Torre B</t>
  </si>
  <si>
    <t>CARRERA 39 N° 33B - 79 TORRE B</t>
  </si>
  <si>
    <t>MITÚ</t>
  </si>
  <si>
    <t>CARRERA 13 N° 15 - 24</t>
  </si>
  <si>
    <t>CUMARIBO</t>
  </si>
  <si>
    <t>CARRERA 12 N° 7-08</t>
  </si>
  <si>
    <t>Cumaribo</t>
  </si>
  <si>
    <t>CARRERA 9 N° 5 - 86</t>
  </si>
  <si>
    <t>La Primavera</t>
  </si>
  <si>
    <t>CALLE 19 N° 11-22</t>
  </si>
  <si>
    <t>Puerto Carreño</t>
  </si>
  <si>
    <t>Realizar los estudios técnicos, diseños y licencias</t>
  </si>
  <si>
    <t>Realizar las obras de mamposteria y pañetes</t>
  </si>
  <si>
    <t>Realizar la instalación de redes  hidrosanitarias</t>
  </si>
  <si>
    <t>Realizar la instalación de redes contraincendio</t>
  </si>
  <si>
    <t>Realizar la instalación de redes  eléctricas</t>
  </si>
  <si>
    <t>Realizar la instalación de redes de voz y datos</t>
  </si>
  <si>
    <t>Instalar equipos de seguridad (Maquinas RX, arcos detectores, sistemas CCTV, molinetes control)</t>
  </si>
  <si>
    <t>Instalar mobiliarios (Puestos de trabajo, salas de audiencias, despachos)</t>
  </si>
  <si>
    <t>Instalar comedores comunitarios equipos y salas de lactancia (mobilliario, menajes)</t>
  </si>
  <si>
    <t>Realizar la interventoría, administrativa, técnica, financiera, legal y ambiental</t>
  </si>
  <si>
    <t>Realizar estudios técnicos de diagnóstico de infraestructura física</t>
  </si>
  <si>
    <t>Despachos judiciales ampliados y dotados</t>
  </si>
  <si>
    <t>Realizar las obras de cimentación y estructura</t>
  </si>
  <si>
    <t>Realizar las obras de acabados (Estuco, pintura, enchape pisos y muros, carpinterias metálicas y de madera, cielos rasos)</t>
  </si>
  <si>
    <t>Realizar actividades preliminares (Localización y replanteo, demoliciones, cerramiento)</t>
  </si>
  <si>
    <t>Instalar equipos especiales (ascensores, motobombas plantas eléctricas, aire acondicionados, UPS)</t>
  </si>
  <si>
    <t>GRANADA</t>
  </si>
  <si>
    <t>DIRECCIÓN</t>
  </si>
  <si>
    <t>BOGOTÁ_</t>
  </si>
  <si>
    <t>ARMENIA.</t>
  </si>
  <si>
    <t>BARRANQUILLA.</t>
  </si>
  <si>
    <t>BUCARAMANGA.</t>
  </si>
  <si>
    <t>CALI.</t>
  </si>
  <si>
    <t>IBAGUÉ.</t>
  </si>
  <si>
    <t>MANIZALEZ.</t>
  </si>
  <si>
    <t>MEDELLÍN.</t>
  </si>
  <si>
    <t>MONTERÍA.</t>
  </si>
  <si>
    <t>NEIVA.</t>
  </si>
  <si>
    <t>PASTO.</t>
  </si>
  <si>
    <t>PEREIRA.</t>
  </si>
  <si>
    <t>POPAYÁN.</t>
  </si>
  <si>
    <t>SINCELEJO.</t>
  </si>
  <si>
    <t>TUNJA.</t>
  </si>
  <si>
    <t>VALLEDUPAR.</t>
  </si>
  <si>
    <t>VILLAVICENCIO.</t>
  </si>
  <si>
    <t>.</t>
  </si>
  <si>
    <t>ARAUCA.</t>
  </si>
  <si>
    <t>BOLIVAR.</t>
  </si>
  <si>
    <t>SOACHA</t>
  </si>
  <si>
    <t>CÓDIGO MPIO</t>
  </si>
  <si>
    <t>ALTA</t>
  </si>
  <si>
    <t>BAJA</t>
  </si>
  <si>
    <t>MEDIA</t>
  </si>
  <si>
    <t>MEDIA ALTA</t>
  </si>
  <si>
    <t>MEDIA BAJA</t>
  </si>
  <si>
    <t>NIVEL IMPORTANCIA</t>
  </si>
  <si>
    <t>CIUDAD o MUNICIPIO</t>
  </si>
  <si>
    <t>SOPORTES DEL PROYECTO</t>
  </si>
  <si>
    <t>COORDINACIONES</t>
  </si>
  <si>
    <t>SOPORTES</t>
  </si>
  <si>
    <t>Otros (Aclarar en columna OBSERVACIONES donde se indique las actividades a contratar)</t>
  </si>
  <si>
    <t>Estudios de mercado</t>
  </si>
  <si>
    <t>Diseños</t>
  </si>
  <si>
    <t>Diseños y Presupuesto</t>
  </si>
  <si>
    <t>Estudios técnicos</t>
  </si>
  <si>
    <t>Estudios técnicos y Presupuesto</t>
  </si>
  <si>
    <t>Otros (Especificar en Columna OBSERVACIONES)</t>
  </si>
  <si>
    <t>CARGO</t>
  </si>
  <si>
    <t>FORMATO1MyM</t>
  </si>
  <si>
    <t>Presupuesto</t>
  </si>
  <si>
    <t>1 Cotización</t>
  </si>
  <si>
    <t>3 Cotizaciones</t>
  </si>
  <si>
    <t>Mas de 3 Cotizaciones</t>
  </si>
  <si>
    <t>Diseños, Presupuesto y Licencia de Construcción</t>
  </si>
  <si>
    <t>Ninguno</t>
  </si>
  <si>
    <t>Comparativo de proyectos similares</t>
  </si>
  <si>
    <t>2 Cotizaciones</t>
  </si>
  <si>
    <t>Licencia de construcción</t>
  </si>
  <si>
    <t>CARRERA 4 N° 3 - 24</t>
  </si>
  <si>
    <t>Propio</t>
  </si>
  <si>
    <t>Comodato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</si>
  <si>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</si>
  <si>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</si>
  <si>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</si>
  <si>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</si>
  <si>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</si>
  <si>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</si>
  <si>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</si>
  <si>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</si>
  <si>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</si>
  <si>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</si>
  <si>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</si>
  <si>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</si>
  <si>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No.</t>
  </si>
  <si>
    <t>Proyecto No.:</t>
  </si>
  <si>
    <r>
      <t xml:space="preserve">NOTA 1: </t>
    </r>
    <r>
      <rPr>
        <sz val="11"/>
        <color theme="1"/>
        <rFont val="Calibri"/>
        <family val="2"/>
        <scheme val="minor"/>
      </rPr>
      <t>Atender las Notas registradas en el encabezado de las columnas que deben diligenciar.</t>
    </r>
  </si>
  <si>
    <t>REGISTRE ESPECIFICAMENTE LAS COTIZACIONES CON QUE CUENTA PARA DETERMINAR EL VALOR DEL PROYECTO</t>
  </si>
  <si>
    <t>GASTO RECURRENTE</t>
  </si>
  <si>
    <t>LEER LAS NOTAS EN LA PARTE INFERIOR DEL PRESENTE FORMATO</t>
  </si>
  <si>
    <r>
      <rPr>
        <sz val="10"/>
        <rFont val="Arial"/>
        <family val="2"/>
      </rPr>
      <t>5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Puede Esperar</t>
    </r>
  </si>
  <si>
    <r>
      <rPr>
        <b/>
        <u/>
        <sz val="10"/>
        <rFont val="Arial"/>
        <family val="2"/>
      </rPr>
      <t>1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Urgente</t>
    </r>
  </si>
  <si>
    <t>TOTAL RECURSOS
20xx + 20xx</t>
  </si>
  <si>
    <r>
      <t xml:space="preserve">NOTA 2: </t>
    </r>
    <r>
      <rPr>
        <sz val="11"/>
        <color theme="1"/>
        <rFont val="Calibri"/>
        <family val="2"/>
        <scheme val="minor"/>
      </rPr>
      <t xml:space="preserve">El Formato se debe diligenciar sin combinar celdas, ni modificar la estructura del mismo, junto con el Cronograma de </t>
    </r>
    <r>
      <rPr>
        <b/>
        <sz val="11"/>
        <color theme="1"/>
        <rFont val="Calibri"/>
        <family val="2"/>
        <scheme val="minor"/>
      </rPr>
      <t>inversión de recursos.</t>
    </r>
  </si>
  <si>
    <t>CRITERIOS ASIGNACION RECURSOS</t>
  </si>
  <si>
    <t>Observaciones y recomendaciones indicadas en los informes realizados por los
ajustadores de seguros</t>
  </si>
  <si>
    <t>Requerimientos judiciales o de entes de control</t>
  </si>
  <si>
    <t>INFORMACIÓN SEGÚN FICHA EBI</t>
  </si>
  <si>
    <t>SISTEMA UNIFICADO DE INVERSIONES Y FINANZAS PUBLICAS - SUIFP</t>
  </si>
  <si>
    <t>PRODUCTOS</t>
  </si>
  <si>
    <t>Despachos judiciales adecuados y dotados</t>
  </si>
  <si>
    <t>Despachos judiciales modificados y dotados</t>
  </si>
  <si>
    <t>Despachos judiciales con Reforzamiento estructural</t>
  </si>
  <si>
    <t>EBI</t>
  </si>
  <si>
    <t>PRELIMINARES (Localizar y replantear la obra, Realizar las demoliciones y
disposición final de escombros)</t>
  </si>
  <si>
    <t>Ejecutar las obras de cimentación y estructura</t>
  </si>
  <si>
    <t>Realizar las obras de mampostería y pañetes</t>
  </si>
  <si>
    <t>Realizar la instalación de redes (Redes hidrosanitarias, redes contraincendio, redes
eléctricas, redes de voz y datos, redes de CCTV y redes de gas)</t>
  </si>
  <si>
    <t>Realizar las obras de acabados (Estuco y pintura, pisos y enchapes, carpinterías
metálicas y de madera y cielos rasos)</t>
  </si>
  <si>
    <t>Instalar de equipos especiales (ascensores, motobombas plantas eléctricas, aire
acondicionados y UPS)</t>
  </si>
  <si>
    <t>Instalar equipos de seguridad (Maquinas RX, arcos detectores, sistemas CCTV,
molinetes control)</t>
  </si>
  <si>
    <t>Instalar comedores comunitarios equipos y salas de lactancia (mobiliario, menajes)</t>
  </si>
  <si>
    <t>PRELIMINARES (Localizar y replantear la obra, Realizar las demoliciones y
disposición final de escombros)
3 Ejecutar las obras de cimentació</t>
  </si>
  <si>
    <t>Realizar la instalación de redes (Redes hidrosanitarias, redes contra incendio, redes
eléctricas, redes de voz y datos, redes de CCTV y redes de gas)</t>
  </si>
  <si>
    <t>PRODUCTO</t>
  </si>
  <si>
    <t>5-</t>
  </si>
  <si>
    <t>RELACIONE LOS DOCUMENTOS CON QUE CUENTA PARA EJECUTAR EL PROYECTO</t>
  </si>
  <si>
    <t>Ejemplo. Diseños y planos arquitectónicos</t>
  </si>
  <si>
    <t>Ejemplo. Diseños y planos estructurales</t>
  </si>
  <si>
    <t>Ejemplo. Diseños y planos eléctricos</t>
  </si>
  <si>
    <t>Ejemplo. Presupuesto</t>
  </si>
  <si>
    <t>Ejemplo. Especificaciones técnicas</t>
  </si>
  <si>
    <t>Ejemplo. Cotizaciones</t>
  </si>
  <si>
    <t>…</t>
  </si>
  <si>
    <t>COTIZACIÓN</t>
  </si>
  <si>
    <t>FECHA</t>
  </si>
  <si>
    <t>VALOR</t>
  </si>
  <si>
    <t>dd-mm-aa</t>
  </si>
  <si>
    <t>DESCRIBA EL BENEFICIO PARA LA REGIÓN O LA COMUNIDAD, O EL IMPACTO DE NO EJECUTAR EL MISMO</t>
  </si>
  <si>
    <t>Unidad Administrativa</t>
  </si>
  <si>
    <t>Planeación</t>
  </si>
  <si>
    <t>Contratación</t>
  </si>
  <si>
    <t>Ejecución</t>
  </si>
  <si>
    <t>Otro</t>
  </si>
  <si>
    <t>Cual</t>
  </si>
  <si>
    <t>Año de Construcción</t>
  </si>
  <si>
    <t>No. de Pisos</t>
  </si>
  <si>
    <t>Área del Lote
(m2)</t>
  </si>
  <si>
    <t>Área total construida (m2)</t>
  </si>
  <si>
    <t>No. de Sedes Propias o Comodato de esta Ciudad o Municipio</t>
  </si>
  <si>
    <t>No. de Despachos</t>
  </si>
  <si>
    <t>Es Cabecera de Circuito</t>
  </si>
  <si>
    <t>1.- DATOS DEL INMUEBLE</t>
  </si>
  <si>
    <t>2.- DATOS DEL PROYECTO</t>
  </si>
  <si>
    <t>2,1,-</t>
  </si>
  <si>
    <t>DESCRIBA BREVEMENTE LAS OBRAS O ACTIVIDADES A DESARROLLAR</t>
  </si>
  <si>
    <t>2,2,-</t>
  </si>
  <si>
    <t>ESPECIFIQUE CUALES FUERON LOS CRITERIOS O DETERMINANTES PARA PRIORIZAR EL PROYECTO</t>
  </si>
  <si>
    <t>3.- SOPORTES DEL PRESUPUESTO</t>
  </si>
  <si>
    <t>3,1,-</t>
  </si>
  <si>
    <t>2,3,-</t>
  </si>
  <si>
    <t>3,2,-</t>
  </si>
  <si>
    <t>SI</t>
  </si>
  <si>
    <r>
      <t xml:space="preserve">NOTA 3: </t>
    </r>
    <r>
      <rPr>
        <sz val="11"/>
        <color theme="1"/>
        <rFont val="Calibri"/>
        <family val="2"/>
        <scheme val="minor"/>
      </rPr>
      <t>Registrar los proyectos en orden de prioridad, donde el número 1 es el mas importante.</t>
    </r>
  </si>
  <si>
    <t>OBSERVACIONES</t>
  </si>
  <si>
    <t>CARTAGENA.</t>
  </si>
  <si>
    <t>Ejemplo. Obra de construcción, adecuación, remodelación, etc</t>
  </si>
  <si>
    <t>Ejemplo. Interventoría</t>
  </si>
  <si>
    <t>Ejemplo. Consultoría de Diseño</t>
  </si>
  <si>
    <t>Ejemplo. Licencias, permisos…</t>
  </si>
  <si>
    <t>Ejemplo. Suministro de equipos…</t>
  </si>
  <si>
    <t>ESPECIFIQUE LOS VALORES ASOCIADOS AL PROYECTO Y VALOR TOTAL DEL MISMO</t>
  </si>
  <si>
    <t>Fecha de la última intervención</t>
  </si>
  <si>
    <t>Valor de la última intervención</t>
  </si>
  <si>
    <t>Objeto principal</t>
  </si>
  <si>
    <t>Describa en que consiste el proyecto.</t>
  </si>
  <si>
    <t>Cod. Secc.</t>
  </si>
  <si>
    <t>BOGOTÁ.</t>
  </si>
  <si>
    <t>BOGOTÁ.D.C.</t>
  </si>
  <si>
    <t>PUERTO.NARIÑO</t>
  </si>
  <si>
    <t>ALBANIA.Santander</t>
  </si>
  <si>
    <t>EL.CARMEN.DE.CHUCURÍ</t>
  </si>
  <si>
    <t>LA.BELLEZA</t>
  </si>
  <si>
    <t>PUERTO.PARRA</t>
  </si>
  <si>
    <t>PUERTO.WILCHES</t>
  </si>
  <si>
    <t>SAN.JOSÉ.DEL.MAR</t>
  </si>
  <si>
    <t>VALLE.DEL.CAUCA</t>
  </si>
  <si>
    <t>GUADALAJARA.DE.BUGA</t>
  </si>
  <si>
    <t>SAN.JUAN.NEPOMUCENO</t>
  </si>
  <si>
    <t>SAN.ANDRÉS.Y.PROVIDENCIA</t>
  </si>
  <si>
    <t>SAN.ANDRÉS</t>
  </si>
  <si>
    <t>CRAVO.NORTE</t>
  </si>
  <si>
    <t>PUERTO.RONDÓN</t>
  </si>
  <si>
    <t>NORTE.DE.SANTANDER</t>
  </si>
  <si>
    <t>SAN.JOSÉ.DE.CÚCUTA</t>
  </si>
  <si>
    <t>LOS.PATIOS</t>
  </si>
  <si>
    <t>VALLE.DEL.ROSARIO</t>
  </si>
  <si>
    <t>RIOSUCIO.Caldas</t>
  </si>
  <si>
    <t>BAHÍA.SOLANO</t>
  </si>
  <si>
    <t>BAJO.BAUDÓ</t>
  </si>
  <si>
    <t>EL.CÁRMEN.DE.ATRATO</t>
  </si>
  <si>
    <t>RIOSUCIO.Chocó</t>
  </si>
  <si>
    <t>PUERTO.LIBERTADOR</t>
  </si>
  <si>
    <t>SAN.CARLOS</t>
  </si>
  <si>
    <t>ALBANIA.Caquetá</t>
  </si>
  <si>
    <t>BELÉN.DE.LOS.ANDAQUÍES</t>
  </si>
  <si>
    <t>PUERTO.RICO</t>
  </si>
  <si>
    <t>CAMPO.ALEGRRE</t>
  </si>
  <si>
    <t>EL.TABLÓN.DE.GÓMEZ</t>
  </si>
  <si>
    <t>LOS.ANDES</t>
  </si>
  <si>
    <t>FRANCISCO.PIZARRO</t>
  </si>
  <si>
    <t>SAN ANDRÉS.DE.TUMACO</t>
  </si>
  <si>
    <t>VALLE.DEL.GUAMUEZ</t>
  </si>
  <si>
    <t>BELÉN.DE.UMBRÍA</t>
  </si>
  <si>
    <t>DOS.QUEBRADAS</t>
  </si>
  <si>
    <t>PUEBLO.RICO</t>
  </si>
  <si>
    <t>EL.TAMBO</t>
  </si>
  <si>
    <t>PUERTO.TEJADA</t>
  </si>
  <si>
    <t>SANTANDER.DE.QUILICHAO</t>
  </si>
  <si>
    <t>SANTA.MARTA</t>
  </si>
  <si>
    <t>EL.PIÑÓN</t>
  </si>
  <si>
    <t>EL.BANCO</t>
  </si>
  <si>
    <t>SAN.SEBASTIÁN.DE.BUENAVENTURA</t>
  </si>
  <si>
    <t>SAN.ZENÓN</t>
  </si>
  <si>
    <t>SANTA.MARTA.</t>
  </si>
  <si>
    <t>SANTA.ANA</t>
  </si>
  <si>
    <t>LA.UNIÓN.Nariño</t>
  </si>
  <si>
    <t>LA.UNIÓN.Sucre</t>
  </si>
  <si>
    <t>SAN.MARCOS</t>
  </si>
  <si>
    <t>SAN.LUIS.DE.SINCÉ</t>
  </si>
  <si>
    <t>SAN.JOSE.DE.TOLUVIEJO</t>
  </si>
  <si>
    <t>SAN.BENITO.ABAD</t>
  </si>
  <si>
    <t>GUICÁN.DE.LA.SIERRA</t>
  </si>
  <si>
    <t>EL.COCUY</t>
  </si>
  <si>
    <t>LA.VICTORIA</t>
  </si>
  <si>
    <t>SANTA.ROSA.DE.VITERBO</t>
  </si>
  <si>
    <t>LA.SALINA</t>
  </si>
  <si>
    <t>PAZ.DE.ARIPORO</t>
  </si>
  <si>
    <t>AGUSTÍN.CODAZZI</t>
  </si>
  <si>
    <t>LA.GLORIA</t>
  </si>
  <si>
    <t>LA.JAGUA.DE.IBIRICO</t>
  </si>
  <si>
    <t>LA.PAZ</t>
  </si>
  <si>
    <t>MANAURE.BALCÓN.DEL.CESAR</t>
  </si>
  <si>
    <t>SAN.DIEGO</t>
  </si>
  <si>
    <t>SAN.JUAN.DEL.CESAR</t>
  </si>
  <si>
    <t>PUERTO.INÍRIDA</t>
  </si>
  <si>
    <t>SAN.FELIPE</t>
  </si>
  <si>
    <t>SAN.JOSÉ.DE.GUAVIARE</t>
  </si>
  <si>
    <t>EL.CASTILLO</t>
  </si>
  <si>
    <t>PUERTO.LLERAS</t>
  </si>
  <si>
    <t>LA.PRIMAVERA</t>
  </si>
  <si>
    <t>PUERTO.CARREÑO</t>
  </si>
  <si>
    <t>BOGOTÁ.D.C._</t>
  </si>
  <si>
    <t>Complejo Judicial Paloquemao</t>
  </si>
  <si>
    <t>ANEXA PRESUPUESTO</t>
  </si>
  <si>
    <t>INICIE DIGITANDO ESTA CASILLA</t>
  </si>
  <si>
    <t>CRONOGRAMA DE EJECUCIÓN DE RECURSOS</t>
  </si>
  <si>
    <r>
      <t xml:space="preserve">NOTA 4: </t>
    </r>
    <r>
      <rPr>
        <sz val="11"/>
        <color theme="1"/>
        <rFont val="Calibri"/>
        <family val="2"/>
        <scheme val="minor"/>
      </rPr>
      <t>Diligenciar la hoja "Formato 2 Soportes (x)" para cada uno de los proyectos prioritarios para la Seccional.</t>
    </r>
  </si>
  <si>
    <t>VALOR
VIGENCIA FUTURA
2022</t>
  </si>
  <si>
    <t>VALOR VIGENCIA
2021</t>
  </si>
  <si>
    <t>Necesidades relacionadas con obras y equipos de transporte requeridos para el acceso y circulación de personas con movilidad reducida. Los ascensores y equipos que así lo requieran, deben ser debidamente certificados por empresas acreditadas.</t>
  </si>
  <si>
    <t>Obras de mejoramiento de edificaciones y de baterías sanitarias, para reducir consumos energéticos y de agua, entre otros. (Luminarias LED, griferías y sistemas de bajo consumo,  previo análisis de costo-beneficio)</t>
  </si>
  <si>
    <t>Obras de mejoramiento, mantenimiento y/o impermeabilización de cubiertas,  terrazas y fachadas para evitar humedades y filtraciones.</t>
  </si>
  <si>
    <t>Reposición, repotenciación y adquisisicón e instalación de equipos de aire acondicionado.</t>
  </si>
  <si>
    <t>Adquisición, modernización, repotenciación y/o mejoramiento de intalaciones y subestaciones eléctricas .</t>
  </si>
  <si>
    <t>Construcción, modernización, adecuación o mejoramiento de Red Contra Incendio (Normas NSR-10 capítulos K y J)</t>
  </si>
  <si>
    <t>Estudio de vulnerabilidad y reforzamiento estructural de las edificaciones que así lo ameriten, de acuerdo a las normas de sismoresistencia vigentes.</t>
  </si>
  <si>
    <t>Obras de mejoramiento en edificaciones en municipios alejados y cuya intervención histórica ha sido escasa.</t>
  </si>
  <si>
    <t>2. Menos Urgente</t>
  </si>
  <si>
    <t>NECESIDADES DE MEJORAMIENTO  Y MANTENIMIENTO DE LA INFRAESTRUCTURA PROPIA AÑO 2022</t>
  </si>
  <si>
    <t>FOTOS</t>
  </si>
  <si>
    <t>CÓDIGO</t>
  </si>
  <si>
    <t>ELABORÓ</t>
  </si>
  <si>
    <t>REVISÓ</t>
  </si>
  <si>
    <t>COMITÉ NACIONAL DEL SIGCMA</t>
  </si>
  <si>
    <t>VERSIÓN</t>
  </si>
  <si>
    <t>FICHA No.1</t>
  </si>
  <si>
    <t>Ficha No.2</t>
  </si>
  <si>
    <t>F-AGA-03</t>
  </si>
  <si>
    <t>Comité Operativo del Proceso</t>
  </si>
  <si>
    <t>CENDOJ-SIGCMA</t>
  </si>
  <si>
    <t>01</t>
  </si>
  <si>
    <t xml:space="preserve"> 26/05/2022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</si>
</sst>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_);_(&quot;$&quot;* \(#,##0\);_(&quot;$&quot;* &quot;-&quot;_);_(@_)"/>
    <numFmt numFmtId="165" formatCode="[$-C0A]d\-mmm\-yyyy;@"/>
    <numFmt numFmtId="166" formatCode="[$$-240A]\ #,##0"/>
    <numFmt numFmtId="167" formatCode="[$-C0A]mmmmm;@"/>
    <numFmt numFmtId="168" formatCode="00#"/>
    <numFmt numFmtId="169" formatCode="000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7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color rgb="FF767171"/>
      <name val="Arial"/>
      <family val="2"/>
    </font>
    <font>
      <b/>
      <sz val="7"/>
      <color rgb="FF808080"/>
      <name val="Arial"/>
      <family val="2"/>
    </font>
    <font>
      <b/>
      <sz val="7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5" borderId="12" xfId="0" applyFill="1" applyBorder="1" applyAlignment="1" applyProtection="1">
      <alignment horizontal="center" vertical="center" wrapText="1"/>
      <protection locked="0"/>
    </xf>
    <xf numFmtId="166" fontId="0" fillId="5" borderId="12" xfId="1" applyNumberFormat="1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166" fontId="0" fillId="5" borderId="10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9" borderId="10" xfId="0" applyFont="1" applyFill="1" applyBorder="1" applyAlignment="1">
      <alignment horizontal="center" vertical="center"/>
    </xf>
    <xf numFmtId="0" fontId="0" fillId="5" borderId="24" xfId="0" applyFill="1" applyBorder="1" applyAlignment="1" applyProtection="1">
      <alignment vertical="center"/>
      <protection locked="0"/>
    </xf>
    <xf numFmtId="0" fontId="0" fillId="5" borderId="12" xfId="0" applyFill="1" applyBorder="1" applyAlignment="1" applyProtection="1">
      <alignment vertical="center" wrapText="1"/>
      <protection locked="0"/>
    </xf>
    <xf numFmtId="0" fontId="0" fillId="5" borderId="10" xfId="0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3" fillId="0" borderId="1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vertical="center"/>
    </xf>
    <xf numFmtId="0" fontId="10" fillId="0" borderId="4" xfId="0" applyFont="1" applyBorder="1" applyAlignment="1" applyProtection="1">
      <alignment horizontal="left" vertical="center"/>
    </xf>
    <xf numFmtId="165" fontId="6" fillId="5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165" fontId="6" fillId="0" borderId="0" xfId="0" applyNumberFormat="1" applyFont="1" applyFill="1" applyBorder="1" applyAlignment="1" applyProtection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0" fontId="16" fillId="6" borderId="0" xfId="0" applyFont="1" applyFill="1" applyAlignment="1">
      <alignment vertical="center"/>
    </xf>
    <xf numFmtId="0" fontId="0" fillId="5" borderId="12" xfId="0" applyFill="1" applyBorder="1" applyAlignment="1" applyProtection="1">
      <alignment horizontal="left" vertical="center" wrapText="1"/>
      <protection locked="0"/>
    </xf>
    <xf numFmtId="0" fontId="10" fillId="8" borderId="13" xfId="0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 applyProtection="1">
      <alignment horizontal="left" vertical="center"/>
    </xf>
    <xf numFmtId="0" fontId="10" fillId="5" borderId="13" xfId="0" applyFont="1" applyFill="1" applyBorder="1" applyAlignment="1" applyProtection="1">
      <alignment horizontal="center" vertical="center"/>
    </xf>
    <xf numFmtId="0" fontId="10" fillId="5" borderId="3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17" fillId="6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2" fillId="9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 applyProtection="1">
      <alignment horizontal="center" vertical="center" wrapText="1"/>
    </xf>
    <xf numFmtId="166" fontId="18" fillId="0" borderId="10" xfId="1" applyNumberFormat="1" applyFont="1" applyFill="1" applyBorder="1" applyAlignment="1" applyProtection="1">
      <alignment horizontal="right" vertical="center" wrapText="1"/>
    </xf>
    <xf numFmtId="166" fontId="18" fillId="0" borderId="10" xfId="1" applyNumberFormat="1" applyFont="1" applyFill="1" applyBorder="1" applyAlignment="1" applyProtection="1">
      <alignment vertical="center" wrapText="1"/>
    </xf>
    <xf numFmtId="166" fontId="18" fillId="0" borderId="10" xfId="1" applyNumberFormat="1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9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3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vertical="top" wrapText="1"/>
    </xf>
    <xf numFmtId="0" fontId="6" fillId="0" borderId="30" xfId="0" applyFont="1" applyBorder="1" applyAlignment="1" applyProtection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0" fillId="0" borderId="15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right" vertical="center"/>
    </xf>
    <xf numFmtId="166" fontId="3" fillId="0" borderId="16" xfId="1" applyNumberFormat="1" applyFont="1" applyBorder="1" applyAlignment="1" applyProtection="1">
      <alignment horizontal="right" vertical="center"/>
    </xf>
    <xf numFmtId="166" fontId="3" fillId="0" borderId="16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166" fontId="0" fillId="0" borderId="10" xfId="1" applyNumberFormat="1" applyFont="1" applyFill="1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166" fontId="0" fillId="0" borderId="12" xfId="1" applyNumberFormat="1" applyFont="1" applyFill="1" applyBorder="1" applyAlignment="1" applyProtection="1">
      <alignment horizontal="righ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10" fillId="8" borderId="20" xfId="0" applyFont="1" applyFill="1" applyBorder="1" applyAlignment="1" applyProtection="1">
      <alignment horizontal="center" vertical="center" wrapText="1"/>
    </xf>
    <xf numFmtId="0" fontId="4" fillId="8" borderId="21" xfId="0" applyFont="1" applyFill="1" applyBorder="1" applyAlignment="1" applyProtection="1">
      <alignment horizontal="center" vertical="center" wrapText="1"/>
    </xf>
    <xf numFmtId="0" fontId="7" fillId="8" borderId="21" xfId="0" applyFont="1" applyFill="1" applyBorder="1" applyAlignment="1" applyProtection="1">
      <alignment horizontal="center" vertical="center" wrapText="1"/>
    </xf>
    <xf numFmtId="0" fontId="4" fillId="8" borderId="21" xfId="0" applyFont="1" applyFill="1" applyBorder="1" applyAlignment="1" applyProtection="1">
      <alignment horizontal="center" vertical="center" textRotation="90" wrapText="1"/>
    </xf>
    <xf numFmtId="0" fontId="4" fillId="8" borderId="22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167" fontId="9" fillId="8" borderId="20" xfId="0" applyNumberFormat="1" applyFont="1" applyFill="1" applyBorder="1" applyAlignment="1" applyProtection="1">
      <alignment horizontal="center" vertical="center" wrapText="1"/>
    </xf>
    <xf numFmtId="167" fontId="9" fillId="8" borderId="21" xfId="0" applyNumberFormat="1" applyFont="1" applyFill="1" applyBorder="1" applyAlignment="1" applyProtection="1">
      <alignment horizontal="center" vertical="center" wrapText="1"/>
    </xf>
    <xf numFmtId="167" fontId="9" fillId="8" borderId="22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textRotation="90"/>
    </xf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4" fillId="0" borderId="26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6" fontId="6" fillId="0" borderId="26" xfId="0" applyNumberFormat="1" applyFont="1" applyBorder="1" applyAlignment="1" applyProtection="1">
      <alignment horizontal="right" vertical="center"/>
      <protection locked="0"/>
    </xf>
    <xf numFmtId="166" fontId="6" fillId="0" borderId="11" xfId="0" applyNumberFormat="1" applyFont="1" applyBorder="1" applyAlignment="1" applyProtection="1">
      <alignment horizontal="right" vertical="center"/>
      <protection locked="0"/>
    </xf>
    <xf numFmtId="166" fontId="6" fillId="0" borderId="10" xfId="0" applyNumberFormat="1" applyFont="1" applyBorder="1" applyAlignment="1" applyProtection="1">
      <alignment horizontal="righ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65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3" fillId="8" borderId="10" xfId="0" applyFont="1" applyFill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166" fontId="3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8" borderId="25" xfId="0" applyFont="1" applyFill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3" fillId="8" borderId="28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2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5" borderId="26" xfId="0" applyNumberFormat="1" applyFont="1" applyFill="1" applyBorder="1" applyAlignment="1" applyProtection="1">
      <alignment horizontal="left" vertical="center"/>
      <protection locked="0"/>
    </xf>
    <xf numFmtId="0" fontId="6" fillId="5" borderId="11" xfId="0" applyNumberFormat="1" applyFont="1" applyFill="1" applyBorder="1" applyAlignment="1" applyProtection="1">
      <alignment horizontal="left" vertical="center"/>
      <protection locked="0"/>
    </xf>
    <xf numFmtId="166" fontId="6" fillId="5" borderId="26" xfId="0" applyNumberFormat="1" applyFont="1" applyFill="1" applyBorder="1" applyAlignment="1" applyProtection="1">
      <alignment horizontal="right" vertical="center"/>
      <protection locked="0"/>
    </xf>
    <xf numFmtId="166" fontId="6" fillId="5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left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14" fontId="20" fillId="0" borderId="35" xfId="0" applyNumberFormat="1" applyFont="1" applyBorder="1" applyAlignment="1">
      <alignment horizontal="center" vertical="center" wrapText="1"/>
    </xf>
    <xf numFmtId="14" fontId="20" fillId="0" borderId="36" xfId="0" applyNumberFormat="1" applyFont="1" applyBorder="1" applyAlignment="1">
      <alignment horizontal="center" vertical="center" wrapText="1"/>
    </xf>
    <xf numFmtId="14" fontId="20" fillId="0" borderId="37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0" fontId="21" fillId="0" borderId="12" xfId="0" quotePrefix="1" applyFont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1">
    <dxf>
      <font>
        <b/>
        <i val="0"/>
        <u/>
      </font>
    </dxf>
  </dxfs>
  <tableStyles count="0" defaultTableStyle="TableStyleMedium2" defaultPivotStyle="PivotStyleLight16"/>
  <colors>
    <mruColors>
      <color rgb="FF66FFFF"/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21431</xdr:rowOff>
    </xdr:from>
    <xdr:to>
      <xdr:col>2</xdr:col>
      <xdr:colOff>473868</xdr:colOff>
      <xdr:row>2</xdr:row>
      <xdr:rowOff>164307</xdr:rowOff>
    </xdr:to>
    <xdr:pic>
      <xdr:nvPicPr>
        <xdr:cNvPr id="3" name="Imagen 2" descr="00 Logo CSJ">
          <a:extLst>
            <a:ext uri="{FF2B5EF4-FFF2-40B4-BE49-F238E27FC236}">
              <a16:creationId xmlns:a16="http://schemas.microsoft.com/office/drawing/2014/main" id="{30AE8520-35E9-41AA-B27E-3622B3085D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15" y="21431"/>
          <a:ext cx="1622423" cy="523876"/>
        </a:xfrm>
        <a:prstGeom prst="rect">
          <a:avLst/>
        </a:prstGeom>
        <a:noFill/>
      </xdr:spPr>
    </xdr:pic>
    <xdr:clientData/>
  </xdr:twoCellAnchor>
  <xdr:twoCellAnchor>
    <xdr:from>
      <xdr:col>7</xdr:col>
      <xdr:colOff>1323975</xdr:colOff>
      <xdr:row>0</xdr:row>
      <xdr:rowOff>19050</xdr:rowOff>
    </xdr:from>
    <xdr:to>
      <xdr:col>7</xdr:col>
      <xdr:colOff>2041525</xdr:colOff>
      <xdr:row>1</xdr:row>
      <xdr:rowOff>95250</xdr:rowOff>
    </xdr:to>
    <xdr:sp macro="" textlink="">
      <xdr:nvSpPr>
        <xdr:cNvPr id="5" name="Cuadro de texto 1">
          <a:extLst>
            <a:ext uri="{FF2B5EF4-FFF2-40B4-BE49-F238E27FC236}">
              <a16:creationId xmlns:a16="http://schemas.microsoft.com/office/drawing/2014/main" id="{893AE822-CCB2-4A5F-8057-47DE837D0564}"/>
            </a:ext>
          </a:extLst>
        </xdr:cNvPr>
        <xdr:cNvSpPr txBox="1"/>
      </xdr:nvSpPr>
      <xdr:spPr>
        <a:xfrm>
          <a:off x="8324850" y="19050"/>
          <a:ext cx="717550" cy="2667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4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SIGCMA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21431</xdr:rowOff>
    </xdr:from>
    <xdr:to>
      <xdr:col>2</xdr:col>
      <xdr:colOff>473868</xdr:colOff>
      <xdr:row>2</xdr:row>
      <xdr:rowOff>164307</xdr:rowOff>
    </xdr:to>
    <xdr:pic>
      <xdr:nvPicPr>
        <xdr:cNvPr id="2" name="Imagen 1" descr="00 Logo CSJ">
          <a:extLst>
            <a:ext uri="{FF2B5EF4-FFF2-40B4-BE49-F238E27FC236}">
              <a16:creationId xmlns:a16="http://schemas.microsoft.com/office/drawing/2014/main" id="{6D14C889-24F5-4546-923F-30CA91A825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2" y="21431"/>
          <a:ext cx="1620041" cy="523876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1152525</xdr:colOff>
      <xdr:row>0</xdr:row>
      <xdr:rowOff>123825</xdr:rowOff>
    </xdr:from>
    <xdr:to>
      <xdr:col>9</xdr:col>
      <xdr:colOff>250825</xdr:colOff>
      <xdr:row>2</xdr:row>
      <xdr:rowOff>9525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id="{9EED0C37-0EE3-49D9-8B6D-FBD526F5E3BA}"/>
            </a:ext>
          </a:extLst>
        </xdr:cNvPr>
        <xdr:cNvSpPr txBox="1"/>
      </xdr:nvSpPr>
      <xdr:spPr>
        <a:xfrm>
          <a:off x="9486900" y="123825"/>
          <a:ext cx="717550" cy="2667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4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SIGCMA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21431</xdr:rowOff>
    </xdr:from>
    <xdr:to>
      <xdr:col>2</xdr:col>
      <xdr:colOff>473868</xdr:colOff>
      <xdr:row>2</xdr:row>
      <xdr:rowOff>164307</xdr:rowOff>
    </xdr:to>
    <xdr:pic>
      <xdr:nvPicPr>
        <xdr:cNvPr id="2" name="Imagen 1" descr="00 Logo CSJ">
          <a:extLst>
            <a:ext uri="{FF2B5EF4-FFF2-40B4-BE49-F238E27FC236}">
              <a16:creationId xmlns:a16="http://schemas.microsoft.com/office/drawing/2014/main" id="{679D2F54-7EB2-4794-B6F8-BFF32E2D31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2" y="21431"/>
          <a:ext cx="1620041" cy="523876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1152525</xdr:colOff>
      <xdr:row>0</xdr:row>
      <xdr:rowOff>123825</xdr:rowOff>
    </xdr:from>
    <xdr:to>
      <xdr:col>9</xdr:col>
      <xdr:colOff>250825</xdr:colOff>
      <xdr:row>2</xdr:row>
      <xdr:rowOff>9525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id="{955CB5E4-FF26-4E51-A2AE-29BB0D7ABE76}"/>
            </a:ext>
          </a:extLst>
        </xdr:cNvPr>
        <xdr:cNvSpPr txBox="1"/>
      </xdr:nvSpPr>
      <xdr:spPr>
        <a:xfrm>
          <a:off x="9486900" y="123825"/>
          <a:ext cx="717550" cy="2667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4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SIGCMA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21431</xdr:rowOff>
    </xdr:from>
    <xdr:to>
      <xdr:col>2</xdr:col>
      <xdr:colOff>473868</xdr:colOff>
      <xdr:row>2</xdr:row>
      <xdr:rowOff>164307</xdr:rowOff>
    </xdr:to>
    <xdr:pic>
      <xdr:nvPicPr>
        <xdr:cNvPr id="2" name="Imagen 1" descr="00 Logo CSJ">
          <a:extLst>
            <a:ext uri="{FF2B5EF4-FFF2-40B4-BE49-F238E27FC236}">
              <a16:creationId xmlns:a16="http://schemas.microsoft.com/office/drawing/2014/main" id="{01CE68CB-851C-4C3D-B520-D8A94D5113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7" y="21431"/>
          <a:ext cx="1620042" cy="523876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1152525</xdr:colOff>
      <xdr:row>0</xdr:row>
      <xdr:rowOff>123825</xdr:rowOff>
    </xdr:from>
    <xdr:to>
      <xdr:col>9</xdr:col>
      <xdr:colOff>250825</xdr:colOff>
      <xdr:row>2</xdr:row>
      <xdr:rowOff>9525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id="{49CE38EA-672E-4B03-9576-9D75DDF2A030}"/>
            </a:ext>
          </a:extLst>
        </xdr:cNvPr>
        <xdr:cNvSpPr txBox="1"/>
      </xdr:nvSpPr>
      <xdr:spPr>
        <a:xfrm>
          <a:off x="9486900" y="123825"/>
          <a:ext cx="717550" cy="2667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4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SIGCMA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21431</xdr:rowOff>
    </xdr:from>
    <xdr:to>
      <xdr:col>2</xdr:col>
      <xdr:colOff>473868</xdr:colOff>
      <xdr:row>2</xdr:row>
      <xdr:rowOff>164307</xdr:rowOff>
    </xdr:to>
    <xdr:pic>
      <xdr:nvPicPr>
        <xdr:cNvPr id="2" name="Imagen 1" descr="00 Logo CSJ">
          <a:extLst>
            <a:ext uri="{FF2B5EF4-FFF2-40B4-BE49-F238E27FC236}">
              <a16:creationId xmlns:a16="http://schemas.microsoft.com/office/drawing/2014/main" id="{0045A721-83FE-40D9-859B-CA02F8847C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2" y="21431"/>
          <a:ext cx="1620041" cy="523876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1152525</xdr:colOff>
      <xdr:row>0</xdr:row>
      <xdr:rowOff>123825</xdr:rowOff>
    </xdr:from>
    <xdr:to>
      <xdr:col>9</xdr:col>
      <xdr:colOff>250825</xdr:colOff>
      <xdr:row>2</xdr:row>
      <xdr:rowOff>9525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id="{610387DC-621B-4B7B-8583-9769632B0FAC}"/>
            </a:ext>
          </a:extLst>
        </xdr:cNvPr>
        <xdr:cNvSpPr txBox="1"/>
      </xdr:nvSpPr>
      <xdr:spPr>
        <a:xfrm>
          <a:off x="9486900" y="123825"/>
          <a:ext cx="717550" cy="2667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4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SIGCMA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21431</xdr:rowOff>
    </xdr:from>
    <xdr:to>
      <xdr:col>2</xdr:col>
      <xdr:colOff>473868</xdr:colOff>
      <xdr:row>2</xdr:row>
      <xdr:rowOff>164307</xdr:rowOff>
    </xdr:to>
    <xdr:pic>
      <xdr:nvPicPr>
        <xdr:cNvPr id="2" name="Imagen 1" descr="00 Logo CSJ">
          <a:extLst>
            <a:ext uri="{FF2B5EF4-FFF2-40B4-BE49-F238E27FC236}">
              <a16:creationId xmlns:a16="http://schemas.microsoft.com/office/drawing/2014/main" id="{AA651AA2-54F4-4F16-93B7-E45DF4DC44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2" y="21431"/>
          <a:ext cx="1620041" cy="523876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1152525</xdr:colOff>
      <xdr:row>0</xdr:row>
      <xdr:rowOff>123825</xdr:rowOff>
    </xdr:from>
    <xdr:to>
      <xdr:col>9</xdr:col>
      <xdr:colOff>250825</xdr:colOff>
      <xdr:row>2</xdr:row>
      <xdr:rowOff>9525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id="{3BA2A865-28D7-404D-A31C-05690DBE4792}"/>
            </a:ext>
          </a:extLst>
        </xdr:cNvPr>
        <xdr:cNvSpPr txBox="1"/>
      </xdr:nvSpPr>
      <xdr:spPr>
        <a:xfrm>
          <a:off x="9486900" y="123825"/>
          <a:ext cx="717550" cy="2667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4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SIGCMA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21431</xdr:rowOff>
    </xdr:from>
    <xdr:to>
      <xdr:col>2</xdr:col>
      <xdr:colOff>473868</xdr:colOff>
      <xdr:row>2</xdr:row>
      <xdr:rowOff>164307</xdr:rowOff>
    </xdr:to>
    <xdr:pic>
      <xdr:nvPicPr>
        <xdr:cNvPr id="2" name="Imagen 1" descr="00 Logo CSJ">
          <a:extLst>
            <a:ext uri="{FF2B5EF4-FFF2-40B4-BE49-F238E27FC236}">
              <a16:creationId xmlns:a16="http://schemas.microsoft.com/office/drawing/2014/main" id="{1B1BBA8B-4168-47D1-9D65-3C2C331046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2" y="21431"/>
          <a:ext cx="1620041" cy="523876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1152525</xdr:colOff>
      <xdr:row>0</xdr:row>
      <xdr:rowOff>123825</xdr:rowOff>
    </xdr:from>
    <xdr:to>
      <xdr:col>9</xdr:col>
      <xdr:colOff>250825</xdr:colOff>
      <xdr:row>2</xdr:row>
      <xdr:rowOff>9525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id="{9CDB55DD-520C-4DF2-B506-D9EFC854B958}"/>
            </a:ext>
          </a:extLst>
        </xdr:cNvPr>
        <xdr:cNvSpPr txBox="1"/>
      </xdr:nvSpPr>
      <xdr:spPr>
        <a:xfrm>
          <a:off x="9486900" y="123825"/>
          <a:ext cx="717550" cy="2667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4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SIGCMA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21431</xdr:rowOff>
    </xdr:from>
    <xdr:to>
      <xdr:col>2</xdr:col>
      <xdr:colOff>473868</xdr:colOff>
      <xdr:row>2</xdr:row>
      <xdr:rowOff>164307</xdr:rowOff>
    </xdr:to>
    <xdr:pic>
      <xdr:nvPicPr>
        <xdr:cNvPr id="2" name="Imagen 1" descr="00 Logo CSJ">
          <a:extLst>
            <a:ext uri="{FF2B5EF4-FFF2-40B4-BE49-F238E27FC236}">
              <a16:creationId xmlns:a16="http://schemas.microsoft.com/office/drawing/2014/main" id="{E152DDC7-3735-4C13-9838-4B05D6DDD7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2" y="21431"/>
          <a:ext cx="1620041" cy="523876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1152525</xdr:colOff>
      <xdr:row>0</xdr:row>
      <xdr:rowOff>123825</xdr:rowOff>
    </xdr:from>
    <xdr:to>
      <xdr:col>9</xdr:col>
      <xdr:colOff>250825</xdr:colOff>
      <xdr:row>2</xdr:row>
      <xdr:rowOff>9525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id="{5BB3DB9A-7462-49E9-8592-9F7552DDF989}"/>
            </a:ext>
          </a:extLst>
        </xdr:cNvPr>
        <xdr:cNvSpPr txBox="1"/>
      </xdr:nvSpPr>
      <xdr:spPr>
        <a:xfrm>
          <a:off x="9486900" y="123825"/>
          <a:ext cx="717550" cy="2667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4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SIGCMA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21431</xdr:rowOff>
    </xdr:from>
    <xdr:to>
      <xdr:col>2</xdr:col>
      <xdr:colOff>473868</xdr:colOff>
      <xdr:row>2</xdr:row>
      <xdr:rowOff>164307</xdr:rowOff>
    </xdr:to>
    <xdr:pic>
      <xdr:nvPicPr>
        <xdr:cNvPr id="2" name="Imagen 1" descr="00 Logo CSJ">
          <a:extLst>
            <a:ext uri="{FF2B5EF4-FFF2-40B4-BE49-F238E27FC236}">
              <a16:creationId xmlns:a16="http://schemas.microsoft.com/office/drawing/2014/main" id="{E0D4E289-9FD4-4468-9CB2-17D6C5B444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2" y="21431"/>
          <a:ext cx="1620041" cy="523876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1152525</xdr:colOff>
      <xdr:row>0</xdr:row>
      <xdr:rowOff>123825</xdr:rowOff>
    </xdr:from>
    <xdr:to>
      <xdr:col>9</xdr:col>
      <xdr:colOff>250825</xdr:colOff>
      <xdr:row>2</xdr:row>
      <xdr:rowOff>9525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id="{6AB56FB9-D21B-4EDD-B569-621EAA1EEC77}"/>
            </a:ext>
          </a:extLst>
        </xdr:cNvPr>
        <xdr:cNvSpPr txBox="1"/>
      </xdr:nvSpPr>
      <xdr:spPr>
        <a:xfrm>
          <a:off x="9486900" y="123825"/>
          <a:ext cx="717550" cy="2667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4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SIGCMA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21431</xdr:rowOff>
    </xdr:from>
    <xdr:to>
      <xdr:col>2</xdr:col>
      <xdr:colOff>473868</xdr:colOff>
      <xdr:row>2</xdr:row>
      <xdr:rowOff>164307</xdr:rowOff>
    </xdr:to>
    <xdr:pic>
      <xdr:nvPicPr>
        <xdr:cNvPr id="2" name="Imagen 1" descr="00 Logo CSJ">
          <a:extLst>
            <a:ext uri="{FF2B5EF4-FFF2-40B4-BE49-F238E27FC236}">
              <a16:creationId xmlns:a16="http://schemas.microsoft.com/office/drawing/2014/main" id="{43F871B1-18FF-42D7-960D-C074133986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2" y="21431"/>
          <a:ext cx="1620041" cy="523876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1152525</xdr:colOff>
      <xdr:row>0</xdr:row>
      <xdr:rowOff>123825</xdr:rowOff>
    </xdr:from>
    <xdr:to>
      <xdr:col>9</xdr:col>
      <xdr:colOff>250825</xdr:colOff>
      <xdr:row>2</xdr:row>
      <xdr:rowOff>9525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id="{64B50B71-F39F-4B54-87CE-23146E1CCE49}"/>
            </a:ext>
          </a:extLst>
        </xdr:cNvPr>
        <xdr:cNvSpPr txBox="1"/>
      </xdr:nvSpPr>
      <xdr:spPr>
        <a:xfrm>
          <a:off x="9486900" y="123825"/>
          <a:ext cx="717550" cy="2667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4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SIGCMA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21431</xdr:rowOff>
    </xdr:from>
    <xdr:to>
      <xdr:col>2</xdr:col>
      <xdr:colOff>473868</xdr:colOff>
      <xdr:row>2</xdr:row>
      <xdr:rowOff>164307</xdr:rowOff>
    </xdr:to>
    <xdr:pic>
      <xdr:nvPicPr>
        <xdr:cNvPr id="2" name="Imagen 1" descr="00 Logo CSJ">
          <a:extLst>
            <a:ext uri="{FF2B5EF4-FFF2-40B4-BE49-F238E27FC236}">
              <a16:creationId xmlns:a16="http://schemas.microsoft.com/office/drawing/2014/main" id="{64FFF54E-5BD7-405E-A526-51A0CE6D2B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2" y="21431"/>
          <a:ext cx="1620041" cy="523876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1152525</xdr:colOff>
      <xdr:row>0</xdr:row>
      <xdr:rowOff>123825</xdr:rowOff>
    </xdr:from>
    <xdr:to>
      <xdr:col>9</xdr:col>
      <xdr:colOff>250825</xdr:colOff>
      <xdr:row>2</xdr:row>
      <xdr:rowOff>9525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id="{FD75D91C-12D3-4F50-871D-15D415C7AE96}"/>
            </a:ext>
          </a:extLst>
        </xdr:cNvPr>
        <xdr:cNvSpPr txBox="1"/>
      </xdr:nvSpPr>
      <xdr:spPr>
        <a:xfrm>
          <a:off x="9486900" y="123825"/>
          <a:ext cx="717550" cy="2667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4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SIGCMA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B2440-B028-474F-BF91-FF81B32250A8}">
  <dimension ref="A1:AC645"/>
  <sheetViews>
    <sheetView zoomScale="65" zoomScaleNormal="65" workbookViewId="0">
      <pane xSplit="2" ySplit="3" topLeftCell="C4" activePane="bottomRight" state="frozen"/>
      <selection activeCell="C2" sqref="C2"/>
      <selection pane="topRight" activeCell="C2" sqref="C2"/>
      <selection pane="bottomLeft" activeCell="C2" sqref="C2"/>
      <selection pane="bottomRight" activeCell="D5" sqref="D5"/>
    </sheetView>
  </sheetViews>
  <sheetFormatPr baseColWidth="10" defaultColWidth="11.42578125" defaultRowHeight="15" x14ac:dyDescent="0.25"/>
  <cols>
    <col min="1" max="1" width="3.7109375" style="2" customWidth="1"/>
    <col min="2" max="2" width="6" style="3" customWidth="1"/>
    <col min="3" max="3" width="23.85546875" style="2" customWidth="1"/>
    <col min="4" max="4" width="26.85546875" style="2" customWidth="1"/>
    <col min="5" max="5" width="8.140625" style="3" customWidth="1"/>
    <col min="6" max="6" width="3.7109375" style="3" customWidth="1"/>
    <col min="7" max="7" width="6" style="3" customWidth="1"/>
    <col min="8" max="8" width="26.85546875" style="2" bestFit="1" customWidth="1"/>
    <col min="9" max="9" width="23.85546875" style="2" bestFit="1" customWidth="1"/>
    <col min="10" max="10" width="8.140625" style="3" customWidth="1"/>
    <col min="11" max="11" width="55.42578125" style="2" customWidth="1"/>
    <col min="12" max="12" width="36.85546875" style="2" customWidth="1"/>
    <col min="13" max="13" width="3.7109375" style="2" customWidth="1"/>
    <col min="14" max="14" width="26.140625" style="2" customWidth="1"/>
    <col min="15" max="15" width="9.85546875" style="3" customWidth="1"/>
    <col min="16" max="16" width="3.7109375" style="2" customWidth="1"/>
    <col min="17" max="21" width="11.42578125" style="2" customWidth="1"/>
    <col min="22" max="23" width="3.7109375" style="2" customWidth="1"/>
    <col min="24" max="24" width="28" style="6" customWidth="1"/>
    <col min="25" max="34" width="20.7109375" style="2" customWidth="1"/>
    <col min="35" max="16384" width="11.42578125" style="2"/>
  </cols>
  <sheetData>
    <row r="1" spans="1:29" x14ac:dyDescent="0.25">
      <c r="A1" s="47" t="str">
        <f>'Ficha 1 MyM'!A1</f>
        <v>FORMATO1MyM</v>
      </c>
      <c r="G1" s="47"/>
    </row>
    <row r="3" spans="1:29" s="1" customFormat="1" ht="27.75" customHeight="1" x14ac:dyDescent="0.25">
      <c r="B3" s="11" t="s">
        <v>12</v>
      </c>
      <c r="C3" s="11" t="s">
        <v>67</v>
      </c>
      <c r="D3" s="11" t="s">
        <v>6</v>
      </c>
      <c r="E3" s="12" t="s">
        <v>69</v>
      </c>
      <c r="F3" s="9"/>
      <c r="G3" s="11" t="s">
        <v>12</v>
      </c>
      <c r="H3" s="105" t="s">
        <v>6</v>
      </c>
      <c r="I3" s="105" t="s">
        <v>67</v>
      </c>
      <c r="J3" s="106" t="s">
        <v>69</v>
      </c>
      <c r="K3" s="105" t="s">
        <v>769</v>
      </c>
      <c r="L3" s="105" t="s">
        <v>7</v>
      </c>
      <c r="N3" s="105" t="s">
        <v>4</v>
      </c>
      <c r="O3" s="9" t="s">
        <v>917</v>
      </c>
      <c r="Q3" s="105"/>
      <c r="R3" s="105"/>
      <c r="S3" s="105"/>
      <c r="T3" s="105"/>
      <c r="U3" s="105"/>
      <c r="X3" s="105"/>
      <c r="Y3" s="105"/>
      <c r="Z3" s="105"/>
      <c r="AA3" s="105"/>
      <c r="AB3" s="105"/>
      <c r="AC3" s="105"/>
    </row>
    <row r="4" spans="1:29" x14ac:dyDescent="0.25">
      <c r="B4" s="3">
        <v>1</v>
      </c>
      <c r="C4" s="4" t="s">
        <v>13</v>
      </c>
      <c r="D4" s="2" t="s">
        <v>14</v>
      </c>
      <c r="E4" s="3">
        <v>63</v>
      </c>
      <c r="G4" s="3">
        <v>1</v>
      </c>
      <c r="H4" s="2" t="s">
        <v>14</v>
      </c>
      <c r="I4" s="4" t="s">
        <v>13</v>
      </c>
      <c r="K4" s="1"/>
      <c r="L4" s="1"/>
      <c r="M4" s="1"/>
      <c r="N4" s="4" t="s">
        <v>13</v>
      </c>
      <c r="O4" s="108">
        <v>2</v>
      </c>
      <c r="P4" s="1"/>
      <c r="Q4" s="4" t="str">
        <f>I4</f>
        <v>ARMENIA</v>
      </c>
      <c r="R4" s="4" t="s">
        <v>15</v>
      </c>
      <c r="S4" s="4" t="str">
        <f>I14</f>
        <v>BOGOTÁ</v>
      </c>
      <c r="T4" s="4" t="str">
        <f>I33</f>
        <v>NIVEL CENTRAL</v>
      </c>
      <c r="U4" s="4" t="str">
        <f>I42</f>
        <v>BUCARAMANGA</v>
      </c>
      <c r="V4" s="1"/>
      <c r="W4" s="1"/>
      <c r="X4" s="4" t="str">
        <f>I4</f>
        <v>ARMENIA</v>
      </c>
      <c r="Y4" s="104"/>
      <c r="Z4" s="104"/>
      <c r="AA4" s="104"/>
      <c r="AB4" s="104"/>
      <c r="AC4" s="104"/>
    </row>
    <row r="5" spans="1:29" x14ac:dyDescent="0.25">
      <c r="B5" s="3">
        <v>2</v>
      </c>
      <c r="C5" s="4" t="s">
        <v>15</v>
      </c>
      <c r="D5" s="2" t="s">
        <v>16</v>
      </c>
      <c r="E5" s="3">
        <v>8</v>
      </c>
      <c r="I5" s="8" t="s">
        <v>14</v>
      </c>
      <c r="J5" s="10">
        <v>63</v>
      </c>
      <c r="K5" s="1"/>
      <c r="L5" s="1"/>
      <c r="N5" s="4" t="s">
        <v>15</v>
      </c>
      <c r="O5" s="108">
        <v>3</v>
      </c>
      <c r="Q5" s="8" t="str">
        <f>I5</f>
        <v>QUINDÍO</v>
      </c>
      <c r="R5" s="8" t="str">
        <f>I9</f>
        <v>ATLÁNTICO</v>
      </c>
      <c r="S5" s="8" t="str">
        <f>I15</f>
        <v>AMAZONAS</v>
      </c>
      <c r="T5" s="8" t="str">
        <f>I34</f>
        <v>BOGOTÁ.D.C.</v>
      </c>
      <c r="U5" s="8" t="str">
        <f>I43</f>
        <v>SANTANDER</v>
      </c>
      <c r="X5" s="8" t="str">
        <f>I5</f>
        <v>QUINDÍO</v>
      </c>
    </row>
    <row r="6" spans="1:29" x14ac:dyDescent="0.25">
      <c r="B6" s="3">
        <v>3</v>
      </c>
      <c r="C6" s="4" t="s">
        <v>17</v>
      </c>
      <c r="D6" s="2" t="s">
        <v>18</v>
      </c>
      <c r="E6" s="3">
        <v>91</v>
      </c>
      <c r="I6" s="2" t="s">
        <v>771</v>
      </c>
      <c r="J6" s="10">
        <v>63001</v>
      </c>
      <c r="K6" s="2" t="s">
        <v>71</v>
      </c>
      <c r="L6" s="2" t="s">
        <v>98</v>
      </c>
      <c r="N6" s="4" t="s">
        <v>17</v>
      </c>
      <c r="O6" s="108">
        <v>1</v>
      </c>
      <c r="S6" s="8" t="str">
        <f>I18</f>
        <v>BOGOTÁ.</v>
      </c>
      <c r="X6" s="13" t="str">
        <f>I6</f>
        <v>ARMENIA.</v>
      </c>
      <c r="Y6" s="13" t="str">
        <f>I7</f>
        <v>CALARCA</v>
      </c>
    </row>
    <row r="7" spans="1:29" x14ac:dyDescent="0.25">
      <c r="B7" s="3">
        <v>4</v>
      </c>
      <c r="C7" s="4" t="s">
        <v>17</v>
      </c>
      <c r="D7" s="2" t="s">
        <v>19</v>
      </c>
      <c r="E7" s="3">
        <v>25</v>
      </c>
      <c r="I7" s="2" t="s">
        <v>70</v>
      </c>
      <c r="J7" s="10">
        <v>63130</v>
      </c>
      <c r="K7" s="2" t="s">
        <v>99</v>
      </c>
      <c r="L7" s="2" t="s">
        <v>99</v>
      </c>
      <c r="N7" s="4" t="s">
        <v>68</v>
      </c>
      <c r="O7" s="109">
        <v>0</v>
      </c>
      <c r="S7" s="8" t="str">
        <f>I26</f>
        <v>CUNDINAMARCA</v>
      </c>
      <c r="X7" s="2" t="s">
        <v>71</v>
      </c>
      <c r="Y7" s="2" t="s">
        <v>99</v>
      </c>
    </row>
    <row r="8" spans="1:29" x14ac:dyDescent="0.25">
      <c r="B8" s="3">
        <v>5</v>
      </c>
      <c r="C8" s="4" t="s">
        <v>66</v>
      </c>
      <c r="D8" s="2" t="s">
        <v>65</v>
      </c>
      <c r="E8" s="3">
        <v>11</v>
      </c>
      <c r="G8" s="3">
        <v>2</v>
      </c>
      <c r="H8" s="2" t="s">
        <v>16</v>
      </c>
      <c r="I8" s="4" t="s">
        <v>15</v>
      </c>
      <c r="K8" s="1"/>
      <c r="L8" s="1"/>
      <c r="N8" s="4" t="s">
        <v>20</v>
      </c>
      <c r="O8" s="108">
        <v>21</v>
      </c>
      <c r="X8" s="4" t="str">
        <f>I8</f>
        <v>BARRANQUILLA</v>
      </c>
    </row>
    <row r="9" spans="1:29" x14ac:dyDescent="0.25">
      <c r="B9" s="3">
        <v>6</v>
      </c>
      <c r="C9" s="4" t="s">
        <v>20</v>
      </c>
      <c r="D9" s="2" t="s">
        <v>21</v>
      </c>
      <c r="E9" s="3">
        <v>68</v>
      </c>
      <c r="I9" s="8" t="s">
        <v>16</v>
      </c>
      <c r="J9" s="10">
        <v>8</v>
      </c>
      <c r="N9" s="4" t="s">
        <v>22</v>
      </c>
      <c r="O9" s="108">
        <v>27</v>
      </c>
      <c r="Q9" s="4" t="str">
        <f>I64</f>
        <v>CALI</v>
      </c>
      <c r="R9" s="4" t="str">
        <f>I77</f>
        <v>CARTAGENA</v>
      </c>
      <c r="S9" s="4" t="str">
        <f>I91</f>
        <v>CÚCUTA</v>
      </c>
      <c r="T9" s="4" t="str">
        <f>I113</f>
        <v>IBAGUÉ</v>
      </c>
      <c r="U9" s="4" t="str">
        <f>I128</f>
        <v>MANIZALEZ</v>
      </c>
      <c r="X9" s="8" t="str">
        <f>I9</f>
        <v>ATLÁNTICO</v>
      </c>
    </row>
    <row r="10" spans="1:29" x14ac:dyDescent="0.25">
      <c r="B10" s="3">
        <v>7</v>
      </c>
      <c r="C10" s="4" t="s">
        <v>22</v>
      </c>
      <c r="D10" s="2" t="s">
        <v>23</v>
      </c>
      <c r="E10" s="3">
        <v>76</v>
      </c>
      <c r="I10" s="2" t="s">
        <v>772</v>
      </c>
      <c r="J10" s="10">
        <v>8001</v>
      </c>
      <c r="K10" s="2" t="s">
        <v>73</v>
      </c>
      <c r="L10" s="2" t="s">
        <v>100</v>
      </c>
      <c r="N10" s="4" t="s">
        <v>24</v>
      </c>
      <c r="O10" s="108">
        <v>4</v>
      </c>
      <c r="Q10" s="8" t="str">
        <f>I65</f>
        <v>VALLE.DEL.CAUCA</v>
      </c>
      <c r="R10" s="8" t="str">
        <f>I78</f>
        <v>BOLIVAR</v>
      </c>
      <c r="S10" s="8" t="str">
        <f>I92</f>
        <v>ARAUCA</v>
      </c>
      <c r="T10" s="8" t="str">
        <f>I114</f>
        <v>TOLIMA</v>
      </c>
      <c r="U10" s="8" t="str">
        <f>I129</f>
        <v>CALDAS</v>
      </c>
      <c r="X10" s="13" t="str">
        <f>I10</f>
        <v>BARRANQUILLA.</v>
      </c>
      <c r="Y10" s="13" t="str">
        <f>I13</f>
        <v>SABANALARGA</v>
      </c>
    </row>
    <row r="11" spans="1:29" x14ac:dyDescent="0.25">
      <c r="B11" s="3">
        <v>8</v>
      </c>
      <c r="C11" s="4" t="s">
        <v>24</v>
      </c>
      <c r="D11" s="2" t="s">
        <v>25</v>
      </c>
      <c r="E11" s="3">
        <v>13</v>
      </c>
      <c r="I11" s="2" t="str">
        <f>I10</f>
        <v>BARRANQUILLA.</v>
      </c>
      <c r="J11" s="10">
        <v>8001</v>
      </c>
      <c r="K11" s="2" t="s">
        <v>74</v>
      </c>
      <c r="L11" s="2" t="s">
        <v>101</v>
      </c>
      <c r="N11" s="4" t="s">
        <v>27</v>
      </c>
      <c r="O11" s="108">
        <v>17</v>
      </c>
      <c r="R11" s="8" t="str">
        <f>I89</f>
        <v>SAN.ANDRÉS.Y.PROVIDENCIA</v>
      </c>
      <c r="S11" s="8" t="str">
        <f>I100</f>
        <v>NORTE.DE.SANTANDER</v>
      </c>
      <c r="X11" s="2" t="s">
        <v>73</v>
      </c>
      <c r="Y11" s="2" t="s">
        <v>76</v>
      </c>
    </row>
    <row r="12" spans="1:29" x14ac:dyDescent="0.25">
      <c r="B12" s="3">
        <v>9</v>
      </c>
      <c r="C12" s="4" t="s">
        <v>24</v>
      </c>
      <c r="D12" s="2" t="s">
        <v>26</v>
      </c>
      <c r="E12" s="3">
        <v>88</v>
      </c>
      <c r="I12" s="2" t="str">
        <f>I10</f>
        <v>BARRANQUILLA.</v>
      </c>
      <c r="J12" s="10">
        <v>8001</v>
      </c>
      <c r="K12" s="2" t="s">
        <v>75</v>
      </c>
      <c r="L12" s="2" t="s">
        <v>102</v>
      </c>
      <c r="N12" s="4" t="s">
        <v>30</v>
      </c>
      <c r="O12" s="108">
        <v>26</v>
      </c>
      <c r="X12" s="2" t="s">
        <v>74</v>
      </c>
    </row>
    <row r="13" spans="1:29" x14ac:dyDescent="0.25">
      <c r="B13" s="3">
        <v>10</v>
      </c>
      <c r="C13" s="4" t="s">
        <v>27</v>
      </c>
      <c r="D13" s="2" t="s">
        <v>28</v>
      </c>
      <c r="E13" s="3">
        <v>81</v>
      </c>
      <c r="I13" s="2" t="s">
        <v>72</v>
      </c>
      <c r="J13" s="10">
        <v>8638</v>
      </c>
      <c r="K13" s="2" t="s">
        <v>76</v>
      </c>
      <c r="L13" s="2" t="s">
        <v>103</v>
      </c>
      <c r="N13" s="4" t="s">
        <v>32</v>
      </c>
      <c r="O13" s="108">
        <v>7</v>
      </c>
      <c r="Q13" s="4" t="str">
        <f>I137</f>
        <v>MEDELLÍN</v>
      </c>
      <c r="R13" s="4" t="str">
        <f>I166</f>
        <v>MONTERÍA</v>
      </c>
      <c r="S13" s="4" t="str">
        <f>I179</f>
        <v>NEIVA</v>
      </c>
      <c r="T13" s="4" t="str">
        <f>I197</f>
        <v>PASTO</v>
      </c>
      <c r="U13" s="4" t="str">
        <f>I216</f>
        <v>PEREIRA</v>
      </c>
      <c r="X13" s="2" t="s">
        <v>75</v>
      </c>
    </row>
    <row r="14" spans="1:29" x14ac:dyDescent="0.25">
      <c r="B14" s="3">
        <v>11</v>
      </c>
      <c r="C14" s="4" t="s">
        <v>27</v>
      </c>
      <c r="D14" s="2" t="s">
        <v>29</v>
      </c>
      <c r="E14" s="3">
        <v>54</v>
      </c>
      <c r="G14" s="3">
        <v>3</v>
      </c>
      <c r="H14" s="2" t="s">
        <v>18</v>
      </c>
      <c r="I14" s="4" t="s">
        <v>17</v>
      </c>
      <c r="K14" s="1"/>
      <c r="L14" s="1"/>
      <c r="N14" s="4" t="s">
        <v>34</v>
      </c>
      <c r="O14" s="108">
        <v>2</v>
      </c>
      <c r="Q14" s="8" t="str">
        <f>I138</f>
        <v>ANTIOQUIA</v>
      </c>
      <c r="R14" s="8" t="str">
        <f>I167</f>
        <v>CÓRDOBA</v>
      </c>
      <c r="S14" s="8" t="str">
        <f>I180</f>
        <v>CAQUETÁ</v>
      </c>
      <c r="T14" s="8" t="str">
        <f>I198</f>
        <v>NARIÑO</v>
      </c>
      <c r="U14" s="8" t="str">
        <f>I217</f>
        <v>RISARALDA</v>
      </c>
      <c r="X14" s="4" t="str">
        <f>I14</f>
        <v>BOGOTÁ</v>
      </c>
    </row>
    <row r="15" spans="1:29" x14ac:dyDescent="0.25">
      <c r="B15" s="3">
        <v>12</v>
      </c>
      <c r="C15" s="4" t="s">
        <v>30</v>
      </c>
      <c r="D15" s="2" t="s">
        <v>31</v>
      </c>
      <c r="E15" s="3">
        <v>73</v>
      </c>
      <c r="G15" s="7"/>
      <c r="H15" s="6"/>
      <c r="I15" s="8" t="s">
        <v>18</v>
      </c>
      <c r="J15" s="10">
        <v>91</v>
      </c>
      <c r="N15" s="4" t="s">
        <v>37</v>
      </c>
      <c r="O15" s="108">
        <v>11</v>
      </c>
      <c r="Q15" s="8" t="str">
        <f>I150</f>
        <v>CHOCÓ</v>
      </c>
      <c r="S15" s="8" t="str">
        <f>I185</f>
        <v>HUILA</v>
      </c>
      <c r="T15" s="8" t="str">
        <f>I211</f>
        <v>PUTUMAYO</v>
      </c>
      <c r="X15" s="8" t="str">
        <f>I15</f>
        <v>AMAZONAS</v>
      </c>
    </row>
    <row r="16" spans="1:29" x14ac:dyDescent="0.25">
      <c r="B16" s="3">
        <v>13</v>
      </c>
      <c r="C16" s="4" t="s">
        <v>32</v>
      </c>
      <c r="D16" s="2" t="s">
        <v>33</v>
      </c>
      <c r="E16" s="3">
        <v>17</v>
      </c>
      <c r="G16" s="7"/>
      <c r="H16" s="6"/>
      <c r="I16" s="2" t="s">
        <v>77</v>
      </c>
      <c r="J16" s="10">
        <v>91001</v>
      </c>
      <c r="K16" s="2" t="s">
        <v>78</v>
      </c>
      <c r="L16" s="2" t="s">
        <v>98</v>
      </c>
      <c r="N16" s="4" t="s">
        <v>39</v>
      </c>
      <c r="O16" s="108">
        <v>12</v>
      </c>
      <c r="X16" s="13" t="str">
        <f>I16</f>
        <v>LETICIA</v>
      </c>
      <c r="Y16" s="110" t="str">
        <f>I17</f>
        <v>PUERTO.NARIÑO</v>
      </c>
    </row>
    <row r="17" spans="2:29" x14ac:dyDescent="0.25">
      <c r="B17" s="3">
        <v>14</v>
      </c>
      <c r="C17" s="4" t="s">
        <v>34</v>
      </c>
      <c r="D17" s="2" t="s">
        <v>35</v>
      </c>
      <c r="E17" s="3">
        <v>5</v>
      </c>
      <c r="G17" s="7"/>
      <c r="H17" s="6"/>
      <c r="I17" s="2" t="s">
        <v>920</v>
      </c>
      <c r="J17" s="10">
        <v>91540</v>
      </c>
      <c r="K17" s="2" t="s">
        <v>79</v>
      </c>
      <c r="L17" s="2" t="s">
        <v>104</v>
      </c>
      <c r="N17" s="4" t="s">
        <v>42</v>
      </c>
      <c r="O17" s="108">
        <v>16</v>
      </c>
      <c r="Q17" s="4" t="str">
        <f>I226</f>
        <v>POPAYÁN</v>
      </c>
      <c r="R17" s="4" t="str">
        <f>I239</f>
        <v>SANTA.MARTA</v>
      </c>
      <c r="S17" s="4" t="str">
        <f>I256</f>
        <v>SINCELEJO</v>
      </c>
      <c r="T17" s="4" t="str">
        <f>I275</f>
        <v>TUNJA</v>
      </c>
      <c r="U17" s="4" t="str">
        <f>I305</f>
        <v>VALLEDUPAR</v>
      </c>
      <c r="X17" s="2" t="s">
        <v>78</v>
      </c>
      <c r="Y17" s="2" t="s">
        <v>79</v>
      </c>
    </row>
    <row r="18" spans="2:29" x14ac:dyDescent="0.25">
      <c r="B18" s="3">
        <v>15</v>
      </c>
      <c r="C18" s="4" t="s">
        <v>34</v>
      </c>
      <c r="D18" s="2" t="s">
        <v>36</v>
      </c>
      <c r="E18" s="3">
        <v>27</v>
      </c>
      <c r="G18" s="7"/>
      <c r="H18" s="6"/>
      <c r="I18" s="8" t="s">
        <v>918</v>
      </c>
      <c r="J18" s="10">
        <v>11</v>
      </c>
      <c r="N18" s="4" t="s">
        <v>44</v>
      </c>
      <c r="O18" s="108">
        <v>20</v>
      </c>
      <c r="Q18" s="8" t="str">
        <f>I227</f>
        <v>CAUCA</v>
      </c>
      <c r="R18" s="8" t="str">
        <f>I240</f>
        <v>MAGDALENA</v>
      </c>
      <c r="S18" s="8" t="str">
        <f>I257</f>
        <v>SUCRE</v>
      </c>
      <c r="T18" s="8" t="str">
        <f>I276</f>
        <v>BOYACÁ</v>
      </c>
      <c r="U18" s="8" t="s">
        <v>57</v>
      </c>
      <c r="X18" s="8" t="str">
        <f>I18</f>
        <v>BOGOTÁ.</v>
      </c>
    </row>
    <row r="19" spans="2:29" x14ac:dyDescent="0.25">
      <c r="B19" s="3">
        <v>16</v>
      </c>
      <c r="C19" s="4" t="s">
        <v>37</v>
      </c>
      <c r="D19" s="2" t="s">
        <v>38</v>
      </c>
      <c r="E19" s="3">
        <v>23</v>
      </c>
      <c r="G19" s="7"/>
      <c r="H19" s="6"/>
      <c r="I19" s="2" t="s">
        <v>770</v>
      </c>
      <c r="J19" s="10">
        <v>11001</v>
      </c>
      <c r="K19" s="2" t="s">
        <v>80</v>
      </c>
      <c r="L19" s="2" t="s">
        <v>994</v>
      </c>
      <c r="N19" s="4" t="s">
        <v>46</v>
      </c>
      <c r="O19" s="108">
        <v>9</v>
      </c>
      <c r="T19" s="8" t="str">
        <f>I297</f>
        <v>CASANARE</v>
      </c>
      <c r="U19" s="8" t="str">
        <f>I322</f>
        <v>LA GUAJIRA</v>
      </c>
      <c r="X19" s="13" t="str">
        <f>I19</f>
        <v>BOGOTÁ_</v>
      </c>
    </row>
    <row r="20" spans="2:29" x14ac:dyDescent="0.25">
      <c r="B20" s="3">
        <v>17</v>
      </c>
      <c r="C20" s="4" t="s">
        <v>39</v>
      </c>
      <c r="D20" s="2" t="s">
        <v>40</v>
      </c>
      <c r="E20" s="3">
        <v>18</v>
      </c>
      <c r="G20" s="7"/>
      <c r="H20" s="6"/>
      <c r="I20" s="2" t="str">
        <f>I19</f>
        <v>BOGOTÁ_</v>
      </c>
      <c r="J20" s="10">
        <v>11001</v>
      </c>
      <c r="K20" s="2" t="s">
        <v>81</v>
      </c>
      <c r="L20" s="2" t="s">
        <v>105</v>
      </c>
      <c r="N20" s="4" t="s">
        <v>960</v>
      </c>
      <c r="O20" s="108">
        <v>14</v>
      </c>
      <c r="X20" s="2" t="s">
        <v>80</v>
      </c>
    </row>
    <row r="21" spans="2:29" x14ac:dyDescent="0.25">
      <c r="B21" s="3">
        <v>18</v>
      </c>
      <c r="C21" s="4" t="s">
        <v>39</v>
      </c>
      <c r="D21" s="2" t="s">
        <v>41</v>
      </c>
      <c r="E21" s="3">
        <v>41</v>
      </c>
      <c r="G21" s="7"/>
      <c r="H21" s="6"/>
      <c r="I21" s="2" t="str">
        <f>I19</f>
        <v>BOGOTÁ_</v>
      </c>
      <c r="J21" s="10">
        <v>11001</v>
      </c>
      <c r="K21" s="2" t="s">
        <v>82</v>
      </c>
      <c r="L21" s="2" t="s">
        <v>106</v>
      </c>
      <c r="N21" s="4" t="s">
        <v>50</v>
      </c>
      <c r="O21" s="108">
        <v>25</v>
      </c>
      <c r="Q21" s="4" t="str">
        <f>I328</f>
        <v>VILLAVICENCIO</v>
      </c>
      <c r="X21" s="2" t="s">
        <v>81</v>
      </c>
    </row>
    <row r="22" spans="2:29" x14ac:dyDescent="0.25">
      <c r="B22" s="3">
        <v>19</v>
      </c>
      <c r="C22" s="4" t="s">
        <v>42</v>
      </c>
      <c r="D22" s="6" t="s">
        <v>43</v>
      </c>
      <c r="E22" s="3">
        <v>52</v>
      </c>
      <c r="F22" s="7"/>
      <c r="G22" s="7"/>
      <c r="H22" s="6"/>
      <c r="I22" s="2" t="str">
        <f>I19</f>
        <v>BOGOTÁ_</v>
      </c>
      <c r="J22" s="10">
        <v>11001</v>
      </c>
      <c r="K22" s="2" t="s">
        <v>83</v>
      </c>
      <c r="L22" s="2" t="s">
        <v>107</v>
      </c>
      <c r="N22" s="4" t="s">
        <v>52</v>
      </c>
      <c r="O22" s="108">
        <v>5</v>
      </c>
      <c r="Q22" s="8" t="str">
        <f>I329</f>
        <v>GUAINÍA</v>
      </c>
      <c r="X22" s="2" t="s">
        <v>82</v>
      </c>
    </row>
    <row r="23" spans="2:29" x14ac:dyDescent="0.25">
      <c r="B23" s="3">
        <v>20</v>
      </c>
      <c r="C23" s="4" t="s">
        <v>42</v>
      </c>
      <c r="D23" s="6" t="s">
        <v>55</v>
      </c>
      <c r="E23" s="3">
        <v>86</v>
      </c>
      <c r="F23" s="7"/>
      <c r="G23" s="7"/>
      <c r="H23" s="6"/>
      <c r="I23" s="2" t="str">
        <f>I19</f>
        <v>BOGOTÁ_</v>
      </c>
      <c r="J23" s="10">
        <v>11001</v>
      </c>
      <c r="K23" s="2" t="s">
        <v>84</v>
      </c>
      <c r="L23" s="2" t="s">
        <v>108</v>
      </c>
      <c r="M23" s="6"/>
      <c r="N23" s="4" t="s">
        <v>56</v>
      </c>
      <c r="O23" s="108">
        <v>10</v>
      </c>
      <c r="P23" s="6"/>
      <c r="Q23" s="8" t="str">
        <f>I333</f>
        <v>GUAVIARE</v>
      </c>
      <c r="V23" s="6"/>
      <c r="W23" s="6"/>
      <c r="X23" s="2" t="s">
        <v>83</v>
      </c>
    </row>
    <row r="24" spans="2:29" x14ac:dyDescent="0.25">
      <c r="B24" s="3">
        <v>21</v>
      </c>
      <c r="C24" s="4" t="s">
        <v>44</v>
      </c>
      <c r="D24" s="2" t="s">
        <v>45</v>
      </c>
      <c r="E24" s="3">
        <v>66</v>
      </c>
      <c r="G24" s="7"/>
      <c r="H24" s="6"/>
      <c r="I24" s="2" t="str">
        <f>I19</f>
        <v>BOGOTÁ_</v>
      </c>
      <c r="J24" s="10">
        <v>11001</v>
      </c>
      <c r="K24" s="2" t="s">
        <v>85</v>
      </c>
      <c r="L24" s="2" t="s">
        <v>109</v>
      </c>
      <c r="M24" s="6"/>
      <c r="N24" s="4" t="s">
        <v>59</v>
      </c>
      <c r="O24" s="108">
        <v>15</v>
      </c>
      <c r="P24" s="6"/>
      <c r="Q24" s="8" t="s">
        <v>62</v>
      </c>
      <c r="V24" s="6"/>
      <c r="W24" s="6"/>
      <c r="X24" s="2" t="s">
        <v>84</v>
      </c>
    </row>
    <row r="25" spans="2:29" x14ac:dyDescent="0.25">
      <c r="B25" s="3">
        <v>22</v>
      </c>
      <c r="C25" s="4" t="s">
        <v>46</v>
      </c>
      <c r="D25" s="2" t="s">
        <v>47</v>
      </c>
      <c r="E25" s="3">
        <v>19</v>
      </c>
      <c r="G25" s="7"/>
      <c r="H25" s="6"/>
      <c r="I25" s="2" t="str">
        <f>I19</f>
        <v>BOGOTÁ_</v>
      </c>
      <c r="J25" s="10">
        <v>11001</v>
      </c>
      <c r="K25" s="2" t="s">
        <v>86</v>
      </c>
      <c r="L25" s="2" t="s">
        <v>110</v>
      </c>
      <c r="N25" s="23" t="s">
        <v>800</v>
      </c>
      <c r="Q25" s="8" t="str">
        <f>I344</f>
        <v>VAUPÉS</v>
      </c>
      <c r="X25" s="2" t="s">
        <v>85</v>
      </c>
    </row>
    <row r="26" spans="2:29" x14ac:dyDescent="0.25">
      <c r="B26" s="3">
        <v>23</v>
      </c>
      <c r="C26" s="4" t="s">
        <v>48</v>
      </c>
      <c r="D26" s="2" t="s">
        <v>49</v>
      </c>
      <c r="E26" s="3">
        <v>47</v>
      </c>
      <c r="G26" s="7"/>
      <c r="H26" s="6"/>
      <c r="I26" s="8" t="s">
        <v>19</v>
      </c>
      <c r="J26" s="10">
        <v>25</v>
      </c>
      <c r="N26" s="22" t="s">
        <v>28</v>
      </c>
      <c r="O26" s="108">
        <v>17</v>
      </c>
      <c r="Q26" s="8" t="str">
        <f>I346</f>
        <v>VICHADA</v>
      </c>
      <c r="X26" s="2" t="s">
        <v>86</v>
      </c>
    </row>
    <row r="27" spans="2:29" x14ac:dyDescent="0.25">
      <c r="B27" s="3">
        <v>24</v>
      </c>
      <c r="C27" s="4" t="s">
        <v>50</v>
      </c>
      <c r="D27" s="2" t="s">
        <v>51</v>
      </c>
      <c r="E27" s="3">
        <v>70</v>
      </c>
      <c r="G27" s="7"/>
      <c r="H27" s="6"/>
      <c r="I27" s="2" t="s">
        <v>87</v>
      </c>
      <c r="J27" s="10">
        <v>25269</v>
      </c>
      <c r="K27" s="2" t="s">
        <v>92</v>
      </c>
      <c r="L27" s="2" t="s">
        <v>111</v>
      </c>
      <c r="N27" s="22" t="s">
        <v>357</v>
      </c>
      <c r="O27" s="108">
        <v>2</v>
      </c>
      <c r="X27" s="8" t="str">
        <f>I26</f>
        <v>CUNDINAMARCA</v>
      </c>
    </row>
    <row r="28" spans="2:29" x14ac:dyDescent="0.25">
      <c r="B28" s="3">
        <v>25</v>
      </c>
      <c r="C28" s="4" t="s">
        <v>52</v>
      </c>
      <c r="D28" s="2" t="s">
        <v>53</v>
      </c>
      <c r="E28" s="3">
        <v>15</v>
      </c>
      <c r="G28" s="7"/>
      <c r="H28" s="6"/>
      <c r="I28" s="2" t="s">
        <v>88</v>
      </c>
      <c r="J28" s="10">
        <v>25297</v>
      </c>
      <c r="K28" s="2" t="s">
        <v>93</v>
      </c>
      <c r="L28" s="2" t="s">
        <v>112</v>
      </c>
      <c r="N28" s="22" t="s">
        <v>410</v>
      </c>
      <c r="O28" s="108">
        <v>12</v>
      </c>
      <c r="Q28" s="9"/>
      <c r="R28" s="70" t="s">
        <v>848</v>
      </c>
      <c r="X28" s="13" t="str">
        <f>I27</f>
        <v>FACATATIVÁ</v>
      </c>
      <c r="Y28" s="13" t="str">
        <f>I28</f>
        <v>GACHETÁ</v>
      </c>
      <c r="Z28" s="13" t="str">
        <f>I29</f>
        <v>GIRARDOT</v>
      </c>
      <c r="AA28" s="13" t="str">
        <f>I30</f>
        <v>YACOPÍ</v>
      </c>
      <c r="AB28" s="13" t="str">
        <f>I31</f>
        <v>SOACHA</v>
      </c>
      <c r="AC28" s="13" t="str">
        <f>I32</f>
        <v>ZIPAQUIRÁ</v>
      </c>
    </row>
    <row r="29" spans="2:29" x14ac:dyDescent="0.25">
      <c r="B29" s="3">
        <v>26</v>
      </c>
      <c r="C29" s="4" t="s">
        <v>52</v>
      </c>
      <c r="D29" s="2" t="s">
        <v>54</v>
      </c>
      <c r="E29" s="3">
        <v>85</v>
      </c>
      <c r="G29" s="7"/>
      <c r="H29" s="6"/>
      <c r="I29" s="2" t="s">
        <v>89</v>
      </c>
      <c r="J29" s="10">
        <v>25307</v>
      </c>
      <c r="K29" s="2" t="s">
        <v>94</v>
      </c>
      <c r="L29" s="2" t="s">
        <v>98</v>
      </c>
      <c r="N29" s="22" t="s">
        <v>656</v>
      </c>
      <c r="O29" s="108">
        <v>5</v>
      </c>
      <c r="Q29" s="9"/>
      <c r="R29" s="70" t="s">
        <v>849</v>
      </c>
      <c r="X29" s="2" t="s">
        <v>92</v>
      </c>
      <c r="Y29" s="2" t="s">
        <v>93</v>
      </c>
      <c r="Z29" s="2" t="s">
        <v>94</v>
      </c>
      <c r="AA29" s="2" t="s">
        <v>95</v>
      </c>
      <c r="AB29" s="2" t="s">
        <v>96</v>
      </c>
      <c r="AC29" s="2" t="s">
        <v>97</v>
      </c>
    </row>
    <row r="30" spans="2:29" x14ac:dyDescent="0.25">
      <c r="B30" s="3">
        <v>27</v>
      </c>
      <c r="C30" s="4" t="s">
        <v>56</v>
      </c>
      <c r="D30" s="2" t="s">
        <v>57</v>
      </c>
      <c r="E30" s="3">
        <v>20</v>
      </c>
      <c r="G30" s="7"/>
      <c r="H30" s="6"/>
      <c r="I30" s="2" t="s">
        <v>90</v>
      </c>
      <c r="J30" s="10">
        <v>25885</v>
      </c>
      <c r="K30" s="2" t="s">
        <v>95</v>
      </c>
      <c r="L30" s="2" t="s">
        <v>113</v>
      </c>
      <c r="N30" s="22" t="s">
        <v>705</v>
      </c>
      <c r="O30" s="108">
        <v>10</v>
      </c>
      <c r="Q30" s="12"/>
      <c r="R30" s="107" t="s">
        <v>850</v>
      </c>
      <c r="X30" s="4" t="str">
        <f>I33</f>
        <v>NIVEL CENTRAL</v>
      </c>
    </row>
    <row r="31" spans="2:29" x14ac:dyDescent="0.25">
      <c r="B31" s="3">
        <v>28</v>
      </c>
      <c r="C31" s="4" t="s">
        <v>56</v>
      </c>
      <c r="D31" s="2" t="s">
        <v>58</v>
      </c>
      <c r="E31" s="3">
        <v>44</v>
      </c>
      <c r="G31" s="7"/>
      <c r="H31" s="6"/>
      <c r="I31" s="2" t="s">
        <v>790</v>
      </c>
      <c r="J31" s="10">
        <v>25754</v>
      </c>
      <c r="K31" s="2" t="s">
        <v>96</v>
      </c>
      <c r="L31" s="2" t="s">
        <v>114</v>
      </c>
      <c r="N31" s="2" t="s">
        <v>228</v>
      </c>
      <c r="O31" s="108">
        <v>4</v>
      </c>
      <c r="Q31" s="12">
        <v>1</v>
      </c>
      <c r="R31" s="69" t="s">
        <v>851</v>
      </c>
      <c r="X31" s="8" t="str">
        <f>I34</f>
        <v>BOGOTÁ.D.C.</v>
      </c>
    </row>
    <row r="32" spans="2:29" x14ac:dyDescent="0.25">
      <c r="B32" s="3">
        <v>29</v>
      </c>
      <c r="C32" s="4" t="s">
        <v>59</v>
      </c>
      <c r="D32" s="2" t="s">
        <v>60</v>
      </c>
      <c r="E32" s="3">
        <v>94</v>
      </c>
      <c r="G32" s="7"/>
      <c r="H32" s="6"/>
      <c r="I32" s="2" t="s">
        <v>91</v>
      </c>
      <c r="J32" s="10">
        <v>25889</v>
      </c>
      <c r="K32" s="2" t="s">
        <v>97</v>
      </c>
      <c r="L32" s="2" t="s">
        <v>98</v>
      </c>
      <c r="Q32" s="12">
        <v>2</v>
      </c>
      <c r="R32" s="69" t="s">
        <v>763</v>
      </c>
      <c r="X32" s="13" t="str">
        <f>I35</f>
        <v>BOGOTÁ.D.C._</v>
      </c>
    </row>
    <row r="33" spans="2:29" x14ac:dyDescent="0.25">
      <c r="B33" s="3">
        <v>30</v>
      </c>
      <c r="C33" s="4" t="s">
        <v>59</v>
      </c>
      <c r="D33" s="2" t="s">
        <v>61</v>
      </c>
      <c r="E33" s="3">
        <v>95</v>
      </c>
      <c r="G33" s="3">
        <v>5</v>
      </c>
      <c r="H33" s="2" t="s">
        <v>65</v>
      </c>
      <c r="I33" s="4" t="s">
        <v>66</v>
      </c>
      <c r="K33" s="103"/>
      <c r="L33" s="103"/>
      <c r="Q33" s="12">
        <v>3</v>
      </c>
      <c r="R33" s="69" t="s">
        <v>852</v>
      </c>
      <c r="X33" s="2" t="s">
        <v>115</v>
      </c>
    </row>
    <row r="34" spans="2:29" x14ac:dyDescent="0.25">
      <c r="B34" s="3">
        <v>31</v>
      </c>
      <c r="C34" s="4" t="s">
        <v>59</v>
      </c>
      <c r="D34" s="2" t="s">
        <v>62</v>
      </c>
      <c r="E34" s="3">
        <v>50</v>
      </c>
      <c r="I34" s="8" t="s">
        <v>919</v>
      </c>
      <c r="J34" s="10">
        <v>11</v>
      </c>
      <c r="Q34" s="12">
        <v>4</v>
      </c>
      <c r="R34" s="69" t="s">
        <v>853</v>
      </c>
      <c r="X34" s="2" t="s">
        <v>117</v>
      </c>
    </row>
    <row r="35" spans="2:29" x14ac:dyDescent="0.25">
      <c r="B35" s="3">
        <v>32</v>
      </c>
      <c r="C35" s="4" t="s">
        <v>59</v>
      </c>
      <c r="D35" s="2" t="s">
        <v>63</v>
      </c>
      <c r="E35" s="3">
        <v>97</v>
      </c>
      <c r="I35" s="2" t="s">
        <v>993</v>
      </c>
      <c r="J35" s="10">
        <v>11001</v>
      </c>
      <c r="K35" s="2" t="s">
        <v>115</v>
      </c>
      <c r="L35" s="2" t="s">
        <v>116</v>
      </c>
      <c r="X35" s="2" t="s">
        <v>119</v>
      </c>
    </row>
    <row r="36" spans="2:29" x14ac:dyDescent="0.25">
      <c r="B36" s="3">
        <v>33</v>
      </c>
      <c r="C36" s="4" t="s">
        <v>59</v>
      </c>
      <c r="D36" s="2" t="s">
        <v>64</v>
      </c>
      <c r="E36" s="3">
        <v>99</v>
      </c>
      <c r="I36" s="2" t="str">
        <f>I35</f>
        <v>BOGOTÁ.D.C._</v>
      </c>
      <c r="J36" s="10">
        <v>11001</v>
      </c>
      <c r="K36" s="2" t="s">
        <v>117</v>
      </c>
      <c r="L36" s="2" t="s">
        <v>118</v>
      </c>
      <c r="X36" s="2" t="s">
        <v>121</v>
      </c>
    </row>
    <row r="37" spans="2:29" x14ac:dyDescent="0.25">
      <c r="C37" s="4"/>
      <c r="I37" s="2" t="str">
        <f>I35</f>
        <v>BOGOTÁ.D.C._</v>
      </c>
      <c r="J37" s="10">
        <v>11001</v>
      </c>
      <c r="K37" s="2" t="s">
        <v>119</v>
      </c>
      <c r="L37" s="2" t="s">
        <v>120</v>
      </c>
      <c r="N37" s="14" t="s">
        <v>8</v>
      </c>
      <c r="X37" s="2" t="s">
        <v>123</v>
      </c>
    </row>
    <row r="38" spans="2:29" x14ac:dyDescent="0.25">
      <c r="I38" s="2" t="str">
        <f>I35</f>
        <v>BOGOTÁ.D.C._</v>
      </c>
      <c r="J38" s="10">
        <v>11001</v>
      </c>
      <c r="K38" s="2" t="s">
        <v>121</v>
      </c>
      <c r="L38" s="2" t="s">
        <v>122</v>
      </c>
      <c r="N38" s="2" t="s">
        <v>752</v>
      </c>
      <c r="X38" s="2" t="s">
        <v>125</v>
      </c>
    </row>
    <row r="39" spans="2:29" x14ac:dyDescent="0.25">
      <c r="B39" s="21" t="s">
        <v>12</v>
      </c>
      <c r="C39" s="21" t="s">
        <v>67</v>
      </c>
      <c r="D39" s="21" t="s">
        <v>800</v>
      </c>
      <c r="I39" s="2" t="str">
        <f>I35</f>
        <v>BOGOTÁ.D.C._</v>
      </c>
      <c r="J39" s="10">
        <v>11001</v>
      </c>
      <c r="K39" s="2" t="s">
        <v>123</v>
      </c>
      <c r="L39" s="2" t="s">
        <v>124</v>
      </c>
      <c r="N39" s="2" t="s">
        <v>766</v>
      </c>
      <c r="X39" s="2" t="s">
        <v>127</v>
      </c>
    </row>
    <row r="40" spans="2:29" x14ac:dyDescent="0.25">
      <c r="B40" s="20">
        <v>1</v>
      </c>
      <c r="C40" s="4" t="s">
        <v>27</v>
      </c>
      <c r="D40" s="22" t="s">
        <v>28</v>
      </c>
      <c r="E40" s="3">
        <v>81</v>
      </c>
      <c r="I40" s="2" t="str">
        <f>I35</f>
        <v>BOGOTÁ.D.C._</v>
      </c>
      <c r="J40" s="10">
        <v>11001</v>
      </c>
      <c r="K40" s="2" t="s">
        <v>125</v>
      </c>
      <c r="L40" s="2" t="s">
        <v>126</v>
      </c>
      <c r="N40" s="2" t="s">
        <v>764</v>
      </c>
      <c r="X40" s="4" t="str">
        <f>I42</f>
        <v>BUCARAMANGA</v>
      </c>
    </row>
    <row r="41" spans="2:29" x14ac:dyDescent="0.25">
      <c r="B41" s="20">
        <v>2</v>
      </c>
      <c r="C41" s="4" t="s">
        <v>34</v>
      </c>
      <c r="D41" s="22" t="s">
        <v>357</v>
      </c>
      <c r="E41" s="3">
        <v>27001</v>
      </c>
      <c r="I41" s="2" t="str">
        <f>I35</f>
        <v>BOGOTÁ.D.C._</v>
      </c>
      <c r="J41" s="10">
        <v>11001</v>
      </c>
      <c r="K41" s="2" t="s">
        <v>127</v>
      </c>
      <c r="L41" s="2" t="s">
        <v>128</v>
      </c>
      <c r="N41" s="2" t="s">
        <v>753</v>
      </c>
      <c r="X41" s="8" t="str">
        <f>I43</f>
        <v>SANTANDER</v>
      </c>
    </row>
    <row r="42" spans="2:29" x14ac:dyDescent="0.25">
      <c r="B42" s="20">
        <v>3</v>
      </c>
      <c r="C42" s="4" t="s">
        <v>39</v>
      </c>
      <c r="D42" s="22" t="s">
        <v>410</v>
      </c>
      <c r="E42" s="3">
        <v>18001</v>
      </c>
      <c r="G42" s="3">
        <v>6</v>
      </c>
      <c r="H42" s="2" t="s">
        <v>21</v>
      </c>
      <c r="I42" s="4" t="s">
        <v>20</v>
      </c>
      <c r="K42" s="103"/>
      <c r="L42" s="103"/>
      <c r="N42" s="2" t="s">
        <v>754</v>
      </c>
      <c r="X42" s="90" t="str">
        <f>I44</f>
        <v>ALBANIA.Santander</v>
      </c>
      <c r="Y42" s="13" t="str">
        <f>I45</f>
        <v>BARRANCABERMEJA</v>
      </c>
      <c r="Z42" s="13" t="str">
        <f>I46</f>
        <v>BUCARAMANGA.</v>
      </c>
      <c r="AA42" s="13" t="str">
        <f>I49</f>
        <v>CHARALÁ</v>
      </c>
      <c r="AB42" s="13" t="str">
        <f>I50</f>
        <v>CHIPATÁ</v>
      </c>
      <c r="AC42" s="13" t="str">
        <f>I51</f>
        <v>CONFINES</v>
      </c>
    </row>
    <row r="43" spans="2:29" x14ac:dyDescent="0.25">
      <c r="B43" s="20">
        <v>4</v>
      </c>
      <c r="C43" s="4" t="s">
        <v>52</v>
      </c>
      <c r="D43" s="22" t="s">
        <v>656</v>
      </c>
      <c r="E43" s="3">
        <v>85001</v>
      </c>
      <c r="I43" s="8" t="s">
        <v>21</v>
      </c>
      <c r="J43" s="10">
        <v>68</v>
      </c>
      <c r="N43" s="2" t="s">
        <v>756</v>
      </c>
      <c r="X43" s="2" t="s">
        <v>129</v>
      </c>
      <c r="Y43" s="2" t="s">
        <v>131</v>
      </c>
      <c r="Z43" s="2" t="s">
        <v>133</v>
      </c>
      <c r="AA43" s="2" t="s">
        <v>138</v>
      </c>
      <c r="AB43" s="2" t="s">
        <v>140</v>
      </c>
      <c r="AC43" s="2" t="s">
        <v>143</v>
      </c>
    </row>
    <row r="44" spans="2:29" x14ac:dyDescent="0.25">
      <c r="B44" s="20">
        <v>5</v>
      </c>
      <c r="C44" s="4" t="s">
        <v>56</v>
      </c>
      <c r="D44" s="22" t="s">
        <v>705</v>
      </c>
      <c r="E44" s="3">
        <v>44001</v>
      </c>
      <c r="I44" s="2" t="s">
        <v>921</v>
      </c>
      <c r="J44" s="10">
        <v>68020</v>
      </c>
      <c r="K44" s="2" t="s">
        <v>129</v>
      </c>
      <c r="L44" s="2" t="s">
        <v>130</v>
      </c>
      <c r="N44" s="2" t="s">
        <v>757</v>
      </c>
      <c r="Z44" s="2" t="s">
        <v>134</v>
      </c>
      <c r="AA44" s="2" t="s">
        <v>787</v>
      </c>
    </row>
    <row r="45" spans="2:29" x14ac:dyDescent="0.25">
      <c r="I45" s="2" t="s">
        <v>132</v>
      </c>
      <c r="J45" s="10">
        <v>68081</v>
      </c>
      <c r="K45" s="2" t="s">
        <v>131</v>
      </c>
      <c r="L45" s="2" t="s">
        <v>98</v>
      </c>
      <c r="N45" s="2" t="s">
        <v>755</v>
      </c>
      <c r="Z45" s="2" t="s">
        <v>136</v>
      </c>
    </row>
    <row r="46" spans="2:29" x14ac:dyDescent="0.25">
      <c r="I46" s="2" t="s">
        <v>773</v>
      </c>
      <c r="J46" s="10">
        <v>68001</v>
      </c>
      <c r="K46" s="2" t="s">
        <v>133</v>
      </c>
      <c r="L46" s="2" t="s">
        <v>98</v>
      </c>
      <c r="N46" s="2" t="s">
        <v>765</v>
      </c>
    </row>
    <row r="47" spans="2:29" x14ac:dyDescent="0.25">
      <c r="I47" s="2" t="str">
        <f>I46</f>
        <v>BUCARAMANGA.</v>
      </c>
      <c r="J47" s="10">
        <v>68001</v>
      </c>
      <c r="K47" s="2" t="s">
        <v>134</v>
      </c>
      <c r="L47" s="2" t="s">
        <v>135</v>
      </c>
      <c r="N47" s="2" t="s">
        <v>767</v>
      </c>
      <c r="X47" s="13" t="str">
        <f>I52</f>
        <v>EL.CARMEN.DE.CHUCURÍ</v>
      </c>
      <c r="Y47" s="13" t="str">
        <f>I53</f>
        <v>GÜEPSA</v>
      </c>
      <c r="Z47" s="13" t="str">
        <f>I54</f>
        <v>AGUADA</v>
      </c>
      <c r="AA47" s="13" t="str">
        <f>I55</f>
        <v>LA.BELLEZA</v>
      </c>
      <c r="AB47" s="13" t="str">
        <f>I56</f>
        <v>PUERTO.PARRA</v>
      </c>
      <c r="AC47" s="13" t="str">
        <f>I57</f>
        <v>PUERTO.WILCHES</v>
      </c>
    </row>
    <row r="48" spans="2:29" x14ac:dyDescent="0.25">
      <c r="I48" s="2" t="str">
        <f>I46</f>
        <v>BUCARAMANGA.</v>
      </c>
      <c r="J48" s="10">
        <v>68001</v>
      </c>
      <c r="K48" s="2" t="s">
        <v>136</v>
      </c>
      <c r="L48" s="2" t="s">
        <v>98</v>
      </c>
      <c r="N48" s="2" t="s">
        <v>758</v>
      </c>
      <c r="X48" s="2" t="s">
        <v>146</v>
      </c>
      <c r="Y48" s="2" t="s">
        <v>148</v>
      </c>
      <c r="Z48" s="2" t="s">
        <v>152</v>
      </c>
      <c r="AA48" s="2" t="s">
        <v>154</v>
      </c>
      <c r="AB48" s="2" t="s">
        <v>156</v>
      </c>
      <c r="AC48" s="2" t="s">
        <v>158</v>
      </c>
    </row>
    <row r="49" spans="7:29" x14ac:dyDescent="0.25">
      <c r="I49" s="6" t="s">
        <v>137</v>
      </c>
      <c r="J49" s="10">
        <v>68167</v>
      </c>
      <c r="K49" s="2" t="s">
        <v>138</v>
      </c>
      <c r="L49" s="2" t="s">
        <v>139</v>
      </c>
      <c r="N49" s="2" t="s">
        <v>759</v>
      </c>
      <c r="X49" s="2"/>
    </row>
    <row r="50" spans="7:29" x14ac:dyDescent="0.25">
      <c r="I50" s="2" t="s">
        <v>141</v>
      </c>
      <c r="J50" s="10">
        <v>68179</v>
      </c>
      <c r="K50" s="2" t="s">
        <v>140</v>
      </c>
      <c r="L50" s="2" t="s">
        <v>142</v>
      </c>
      <c r="N50" s="2" t="s">
        <v>760</v>
      </c>
      <c r="X50" s="13" t="str">
        <f>I58</f>
        <v>SAN GIL</v>
      </c>
      <c r="Y50" s="13" t="str">
        <f>I60</f>
        <v>SOCORRO</v>
      </c>
      <c r="Z50" s="13" t="str">
        <f>I61</f>
        <v>SURATÁ</v>
      </c>
      <c r="AA50" s="13" t="str">
        <f>I62</f>
        <v>VÉLEZ</v>
      </c>
      <c r="AB50" s="13" t="str">
        <f>I63</f>
        <v>SAN.JOSÉ.DEL.MAR</v>
      </c>
    </row>
    <row r="51" spans="7:29" x14ac:dyDescent="0.25">
      <c r="I51" s="2" t="s">
        <v>144</v>
      </c>
      <c r="J51" s="10">
        <v>68209</v>
      </c>
      <c r="K51" s="2" t="s">
        <v>143</v>
      </c>
      <c r="L51" s="2" t="s">
        <v>145</v>
      </c>
      <c r="N51" s="2" t="s">
        <v>761</v>
      </c>
      <c r="X51" s="2" t="s">
        <v>160</v>
      </c>
      <c r="Y51" s="2" t="s">
        <v>165</v>
      </c>
      <c r="Z51" s="2" t="s">
        <v>167</v>
      </c>
      <c r="AA51" s="2" t="s">
        <v>170</v>
      </c>
      <c r="AB51" s="2" t="s">
        <v>173</v>
      </c>
    </row>
    <row r="52" spans="7:29" x14ac:dyDescent="0.25">
      <c r="I52" s="2" t="s">
        <v>922</v>
      </c>
      <c r="J52" s="10">
        <v>68235</v>
      </c>
      <c r="K52" s="2" t="s">
        <v>146</v>
      </c>
      <c r="L52" s="2" t="s">
        <v>147</v>
      </c>
      <c r="N52" s="2" t="s">
        <v>762</v>
      </c>
      <c r="X52" s="2" t="s">
        <v>162</v>
      </c>
    </row>
    <row r="53" spans="7:29" x14ac:dyDescent="0.25">
      <c r="I53" s="2" t="s">
        <v>149</v>
      </c>
      <c r="J53" s="10">
        <v>68327</v>
      </c>
      <c r="K53" s="2" t="s">
        <v>148</v>
      </c>
      <c r="L53" s="2" t="s">
        <v>150</v>
      </c>
      <c r="N53" s="2" t="s">
        <v>763</v>
      </c>
      <c r="X53" s="4" t="s">
        <v>22</v>
      </c>
    </row>
    <row r="54" spans="7:29" x14ac:dyDescent="0.25">
      <c r="I54" s="2" t="s">
        <v>151</v>
      </c>
      <c r="J54" s="10">
        <v>68013</v>
      </c>
      <c r="K54" s="2" t="s">
        <v>152</v>
      </c>
      <c r="L54" s="2" t="s">
        <v>153</v>
      </c>
      <c r="N54" s="2" t="s">
        <v>802</v>
      </c>
      <c r="X54" s="8" t="str">
        <f>I65</f>
        <v>VALLE.DEL.CAUCA</v>
      </c>
    </row>
    <row r="55" spans="7:29" x14ac:dyDescent="0.25">
      <c r="I55" s="2" t="s">
        <v>923</v>
      </c>
      <c r="J55" s="10">
        <v>68377</v>
      </c>
      <c r="K55" s="2" t="s">
        <v>154</v>
      </c>
      <c r="L55" s="2" t="s">
        <v>155</v>
      </c>
      <c r="X55" s="13" t="str">
        <f>I66</f>
        <v>GUADALAJARA.DE.BUGA</v>
      </c>
      <c r="Y55" s="13" t="str">
        <f>I67</f>
        <v>BUENAVENTURA</v>
      </c>
      <c r="Z55" s="13" t="str">
        <f>I69</f>
        <v>CALI.</v>
      </c>
      <c r="AA55" s="13" t="str">
        <f>I70</f>
        <v>CARTAGO</v>
      </c>
      <c r="AB55" s="13" t="str">
        <f>I71</f>
        <v>EL DOVIO</v>
      </c>
      <c r="AC55" s="13" t="str">
        <f>I72</f>
        <v>OBANDO</v>
      </c>
    </row>
    <row r="56" spans="7:29" x14ac:dyDescent="0.25">
      <c r="I56" s="2" t="s">
        <v>924</v>
      </c>
      <c r="J56" s="10">
        <v>68573</v>
      </c>
      <c r="K56" s="2" t="s">
        <v>156</v>
      </c>
      <c r="L56" s="2" t="s">
        <v>157</v>
      </c>
      <c r="X56" s="2" t="s">
        <v>175</v>
      </c>
      <c r="Y56" s="2" t="s">
        <v>177</v>
      </c>
      <c r="Z56" s="2" t="s">
        <v>182</v>
      </c>
      <c r="AA56" s="2" t="s">
        <v>184</v>
      </c>
      <c r="AB56" s="2" t="s">
        <v>187</v>
      </c>
      <c r="AC56" s="2" t="s">
        <v>190</v>
      </c>
    </row>
    <row r="57" spans="7:29" x14ac:dyDescent="0.25">
      <c r="I57" s="2" t="s">
        <v>925</v>
      </c>
      <c r="J57" s="10">
        <v>68575</v>
      </c>
      <c r="K57" s="2" t="s">
        <v>158</v>
      </c>
      <c r="L57" s="2" t="s">
        <v>159</v>
      </c>
      <c r="N57" s="15" t="s">
        <v>797</v>
      </c>
      <c r="Y57" s="2" t="s">
        <v>180</v>
      </c>
    </row>
    <row r="58" spans="7:29" x14ac:dyDescent="0.25">
      <c r="I58" s="2" t="s">
        <v>161</v>
      </c>
      <c r="J58" s="10">
        <v>68679</v>
      </c>
      <c r="K58" s="2" t="s">
        <v>160</v>
      </c>
      <c r="L58" s="2" t="s">
        <v>98</v>
      </c>
      <c r="N58" s="3">
        <v>1</v>
      </c>
      <c r="X58" s="13" t="str">
        <f>I73</f>
        <v>PALMIRA</v>
      </c>
      <c r="Y58" s="13" t="str">
        <f>I75</f>
        <v>RIOFRÍO</v>
      </c>
      <c r="Z58" s="13" t="str">
        <f>I76</f>
        <v>ROLDANILLO</v>
      </c>
    </row>
    <row r="59" spans="7:29" x14ac:dyDescent="0.25">
      <c r="I59" s="2" t="str">
        <f>I58</f>
        <v>SAN GIL</v>
      </c>
      <c r="J59" s="10">
        <v>68679</v>
      </c>
      <c r="K59" s="2" t="s">
        <v>162</v>
      </c>
      <c r="L59" s="2" t="s">
        <v>163</v>
      </c>
      <c r="N59" s="3">
        <v>2</v>
      </c>
      <c r="X59" s="2" t="s">
        <v>193</v>
      </c>
      <c r="Y59" s="2" t="s">
        <v>198</v>
      </c>
      <c r="Z59" s="2" t="s">
        <v>203</v>
      </c>
    </row>
    <row r="60" spans="7:29" x14ac:dyDescent="0.25">
      <c r="I60" s="2" t="s">
        <v>164</v>
      </c>
      <c r="J60" s="10">
        <v>68755</v>
      </c>
      <c r="K60" s="2" t="s">
        <v>165</v>
      </c>
      <c r="L60" s="2" t="s">
        <v>166</v>
      </c>
      <c r="N60" s="3">
        <v>3</v>
      </c>
      <c r="X60" s="2" t="s">
        <v>196</v>
      </c>
    </row>
    <row r="61" spans="7:29" x14ac:dyDescent="0.25">
      <c r="I61" s="2" t="s">
        <v>169</v>
      </c>
      <c r="J61" s="10">
        <v>68780</v>
      </c>
      <c r="K61" s="2" t="s">
        <v>167</v>
      </c>
      <c r="L61" s="2" t="s">
        <v>168</v>
      </c>
      <c r="N61" s="3">
        <v>4</v>
      </c>
      <c r="Q61" s="2" t="s">
        <v>792</v>
      </c>
      <c r="X61" s="4" t="str">
        <f>I77</f>
        <v>CARTAGENA</v>
      </c>
    </row>
    <row r="62" spans="7:29" x14ac:dyDescent="0.25">
      <c r="I62" s="2" t="s">
        <v>171</v>
      </c>
      <c r="J62" s="10">
        <v>68861</v>
      </c>
      <c r="K62" s="2" t="s">
        <v>170</v>
      </c>
      <c r="L62" s="2" t="s">
        <v>172</v>
      </c>
      <c r="N62" s="3">
        <v>5</v>
      </c>
      <c r="Q62" s="2" t="s">
        <v>795</v>
      </c>
      <c r="X62" s="8" t="str">
        <f>I78</f>
        <v>BOLIVAR</v>
      </c>
    </row>
    <row r="63" spans="7:29" x14ac:dyDescent="0.25">
      <c r="I63" s="2" t="s">
        <v>926</v>
      </c>
      <c r="J63" s="10">
        <v>27660</v>
      </c>
      <c r="K63" s="2" t="s">
        <v>174</v>
      </c>
      <c r="L63" s="2" t="s">
        <v>173</v>
      </c>
      <c r="Q63" s="2" t="s">
        <v>794</v>
      </c>
      <c r="X63" s="13" t="str">
        <f>I79</f>
        <v>CARTAGENA.</v>
      </c>
      <c r="Y63" s="13" t="str">
        <f>I84</f>
        <v>TURBACO</v>
      </c>
      <c r="Z63" s="13" t="str">
        <f>I85</f>
        <v>MOMPÓS</v>
      </c>
      <c r="AA63" s="13" t="str">
        <f>I86</f>
        <v>SAN.JUAN.NEPOMUCENO</v>
      </c>
      <c r="AB63" s="13" t="str">
        <f>I87</f>
        <v>MAGANGUÉ</v>
      </c>
      <c r="AC63" s="13" t="str">
        <f>I88</f>
        <v>SIMITÍ</v>
      </c>
    </row>
    <row r="64" spans="7:29" x14ac:dyDescent="0.25">
      <c r="G64" s="3">
        <v>7</v>
      </c>
      <c r="H64" s="2" t="s">
        <v>23</v>
      </c>
      <c r="I64" s="4" t="s">
        <v>22</v>
      </c>
      <c r="K64" s="103"/>
      <c r="L64" s="103"/>
      <c r="Q64" s="2" t="s">
        <v>796</v>
      </c>
      <c r="X64" s="2" t="s">
        <v>204</v>
      </c>
      <c r="Y64" s="2" t="s">
        <v>215</v>
      </c>
      <c r="Z64" s="2" t="s">
        <v>220</v>
      </c>
      <c r="AA64" s="2" t="s">
        <v>224</v>
      </c>
      <c r="AB64" s="2" t="s">
        <v>225</v>
      </c>
      <c r="AC64" s="2" t="s">
        <v>227</v>
      </c>
    </row>
    <row r="65" spans="7:28" x14ac:dyDescent="0.25">
      <c r="I65" s="111" t="s">
        <v>927</v>
      </c>
      <c r="J65" s="10">
        <v>76</v>
      </c>
      <c r="N65" s="23" t="s">
        <v>801</v>
      </c>
      <c r="Q65" s="2" t="s">
        <v>793</v>
      </c>
      <c r="X65" s="2" t="s">
        <v>206</v>
      </c>
      <c r="Y65" s="2" t="s">
        <v>787</v>
      </c>
    </row>
    <row r="66" spans="7:28" x14ac:dyDescent="0.25">
      <c r="I66" s="2" t="s">
        <v>928</v>
      </c>
      <c r="J66" s="10">
        <v>76111</v>
      </c>
      <c r="K66" s="2" t="s">
        <v>175</v>
      </c>
      <c r="L66" s="2" t="s">
        <v>176</v>
      </c>
      <c r="N66" s="22" t="s">
        <v>812</v>
      </c>
      <c r="X66" s="2" t="s">
        <v>208</v>
      </c>
      <c r="Y66" s="2" t="s">
        <v>787</v>
      </c>
    </row>
    <row r="67" spans="7:28" x14ac:dyDescent="0.25">
      <c r="I67" s="2" t="s">
        <v>178</v>
      </c>
      <c r="J67" s="10">
        <v>76109</v>
      </c>
      <c r="K67" s="2" t="s">
        <v>177</v>
      </c>
      <c r="L67" s="2" t="s">
        <v>179</v>
      </c>
      <c r="N67" s="2" t="s">
        <v>818</v>
      </c>
      <c r="X67" s="2" t="s">
        <v>210</v>
      </c>
      <c r="Y67" s="2" t="s">
        <v>787</v>
      </c>
    </row>
    <row r="68" spans="7:28" x14ac:dyDescent="0.25">
      <c r="I68" s="2" t="str">
        <f>I67</f>
        <v>BUENAVENTURA</v>
      </c>
      <c r="J68" s="10">
        <v>76109</v>
      </c>
      <c r="K68" s="2" t="s">
        <v>180</v>
      </c>
      <c r="L68" s="2" t="s">
        <v>181</v>
      </c>
      <c r="N68" s="2" t="s">
        <v>813</v>
      </c>
      <c r="X68" s="2" t="s">
        <v>212</v>
      </c>
      <c r="Y68" s="2" t="s">
        <v>787</v>
      </c>
    </row>
    <row r="69" spans="7:28" x14ac:dyDescent="0.25">
      <c r="I69" s="2" t="s">
        <v>774</v>
      </c>
      <c r="J69" s="10">
        <v>76001</v>
      </c>
      <c r="K69" s="2" t="s">
        <v>182</v>
      </c>
      <c r="L69" s="2" t="s">
        <v>183</v>
      </c>
      <c r="N69" s="2" t="s">
        <v>814</v>
      </c>
      <c r="X69" s="8" t="str">
        <f>I89</f>
        <v>SAN.ANDRÉS.Y.PROVIDENCIA</v>
      </c>
    </row>
    <row r="70" spans="7:28" x14ac:dyDescent="0.25">
      <c r="I70" s="2" t="s">
        <v>185</v>
      </c>
      <c r="J70" s="10">
        <v>76147</v>
      </c>
      <c r="K70" s="2" t="s">
        <v>184</v>
      </c>
      <c r="L70" s="2" t="s">
        <v>186</v>
      </c>
      <c r="N70" s="22" t="s">
        <v>811</v>
      </c>
      <c r="X70" s="13" t="str">
        <f>I90</f>
        <v>SAN.ANDRÉS</v>
      </c>
    </row>
    <row r="71" spans="7:28" x14ac:dyDescent="0.25">
      <c r="I71" s="2" t="s">
        <v>188</v>
      </c>
      <c r="J71" s="10">
        <v>76250</v>
      </c>
      <c r="K71" s="2" t="s">
        <v>187</v>
      </c>
      <c r="L71" s="2" t="s">
        <v>189</v>
      </c>
      <c r="N71" s="22" t="s">
        <v>803</v>
      </c>
      <c r="X71" s="2" t="s">
        <v>229</v>
      </c>
    </row>
    <row r="72" spans="7:28" x14ac:dyDescent="0.25">
      <c r="I72" s="2" t="s">
        <v>191</v>
      </c>
      <c r="J72" s="10">
        <v>76497</v>
      </c>
      <c r="K72" s="2" t="s">
        <v>190</v>
      </c>
      <c r="L72" s="2" t="s">
        <v>192</v>
      </c>
      <c r="N72" s="2" t="s">
        <v>806</v>
      </c>
      <c r="X72" s="4" t="str">
        <f>I91</f>
        <v>CÚCUTA</v>
      </c>
    </row>
    <row r="73" spans="7:28" x14ac:dyDescent="0.25">
      <c r="I73" s="2" t="s">
        <v>195</v>
      </c>
      <c r="J73" s="10">
        <v>76520</v>
      </c>
      <c r="K73" s="2" t="s">
        <v>193</v>
      </c>
      <c r="L73" s="2" t="s">
        <v>194</v>
      </c>
      <c r="N73" s="2" t="s">
        <v>807</v>
      </c>
      <c r="X73" s="8" t="str">
        <f>I92</f>
        <v>ARAUCA</v>
      </c>
    </row>
    <row r="74" spans="7:28" x14ac:dyDescent="0.25">
      <c r="G74" s="7"/>
      <c r="H74" s="6"/>
      <c r="I74" s="2" t="str">
        <f>I73</f>
        <v>PALMIRA</v>
      </c>
      <c r="J74" s="10">
        <v>76520</v>
      </c>
      <c r="K74" s="2" t="s">
        <v>196</v>
      </c>
      <c r="L74" s="2" t="s">
        <v>197</v>
      </c>
      <c r="N74" s="22" t="s">
        <v>804</v>
      </c>
      <c r="X74" s="13" t="str">
        <f>I93</f>
        <v>ARAUCA.</v>
      </c>
      <c r="Y74" s="13" t="str">
        <f>I96</f>
        <v>CRAVO.NORTE</v>
      </c>
      <c r="Z74" s="13" t="str">
        <f>I97</f>
        <v>FORTUL</v>
      </c>
      <c r="AA74" s="13" t="str">
        <f>I98</f>
        <v>PUERTO.RONDÓN</v>
      </c>
      <c r="AB74" s="13" t="str">
        <f>I99</f>
        <v>TAME</v>
      </c>
    </row>
    <row r="75" spans="7:28" x14ac:dyDescent="0.25">
      <c r="G75" s="7"/>
      <c r="H75" s="6"/>
      <c r="I75" s="2" t="s">
        <v>199</v>
      </c>
      <c r="J75" s="10">
        <v>76616</v>
      </c>
      <c r="K75" s="2" t="s">
        <v>198</v>
      </c>
      <c r="L75" s="2" t="s">
        <v>200</v>
      </c>
      <c r="N75" s="22" t="s">
        <v>805</v>
      </c>
      <c r="X75" s="2" t="s">
        <v>230</v>
      </c>
      <c r="Y75" s="2" t="s">
        <v>236</v>
      </c>
      <c r="Z75" s="2" t="s">
        <v>238</v>
      </c>
      <c r="AA75" s="2" t="s">
        <v>240</v>
      </c>
      <c r="AB75" s="2" t="s">
        <v>243</v>
      </c>
    </row>
    <row r="76" spans="7:28" x14ac:dyDescent="0.25">
      <c r="I76" s="2" t="s">
        <v>201</v>
      </c>
      <c r="J76" s="10">
        <v>76622</v>
      </c>
      <c r="K76" s="2" t="s">
        <v>203</v>
      </c>
      <c r="L76" s="2" t="s">
        <v>202</v>
      </c>
      <c r="N76" s="2" t="s">
        <v>819</v>
      </c>
      <c r="X76" s="2" t="s">
        <v>231</v>
      </c>
      <c r="Y76" s="2" t="s">
        <v>787</v>
      </c>
    </row>
    <row r="77" spans="7:28" x14ac:dyDescent="0.25">
      <c r="G77" s="3">
        <v>8</v>
      </c>
      <c r="H77" s="2" t="s">
        <v>25</v>
      </c>
      <c r="I77" s="4" t="s">
        <v>24</v>
      </c>
      <c r="K77" s="103"/>
      <c r="L77" s="103"/>
      <c r="N77" s="2" t="s">
        <v>815</v>
      </c>
      <c r="X77" s="2" t="s">
        <v>233</v>
      </c>
    </row>
    <row r="78" spans="7:28" x14ac:dyDescent="0.25">
      <c r="I78" s="8" t="s">
        <v>25</v>
      </c>
      <c r="J78" s="10">
        <v>13</v>
      </c>
      <c r="N78" s="2" t="s">
        <v>817</v>
      </c>
      <c r="X78" s="8" t="str">
        <f>I100</f>
        <v>NORTE.DE.SANTANDER</v>
      </c>
    </row>
    <row r="79" spans="7:28" x14ac:dyDescent="0.25">
      <c r="I79" s="2" t="s">
        <v>906</v>
      </c>
      <c r="J79" s="10">
        <v>13001</v>
      </c>
      <c r="K79" s="2" t="s">
        <v>204</v>
      </c>
      <c r="L79" s="2" t="s">
        <v>205</v>
      </c>
      <c r="N79" s="2" t="s">
        <v>808</v>
      </c>
      <c r="X79" s="13" t="str">
        <f>I101</f>
        <v>SAN.JOSÉ.DE.CÚCUTA</v>
      </c>
      <c r="Y79" s="13" t="str">
        <f>I106</f>
        <v>LOS.PATIOS</v>
      </c>
      <c r="Z79" s="13" t="str">
        <f>I107</f>
        <v>OCAÑA</v>
      </c>
      <c r="AA79" s="13" t="str">
        <f>I108</f>
        <v>PAMPLONA</v>
      </c>
      <c r="AB79" s="13" t="str">
        <f>I109</f>
        <v>TIBÚ</v>
      </c>
    </row>
    <row r="80" spans="7:28" x14ac:dyDescent="0.25">
      <c r="I80" s="2" t="str">
        <f>I79</f>
        <v>CARTAGENA.</v>
      </c>
      <c r="J80" s="10">
        <v>13001</v>
      </c>
      <c r="K80" s="2" t="s">
        <v>206</v>
      </c>
      <c r="L80" s="2" t="s">
        <v>207</v>
      </c>
      <c r="N80" s="2" t="s">
        <v>816</v>
      </c>
      <c r="X80" s="2" t="s">
        <v>246</v>
      </c>
      <c r="Y80" s="2" t="s">
        <v>255</v>
      </c>
      <c r="Z80" s="2" t="s">
        <v>257</v>
      </c>
      <c r="AA80" s="2" t="s">
        <v>259</v>
      </c>
      <c r="AB80" s="2" t="s">
        <v>262</v>
      </c>
    </row>
    <row r="81" spans="7:28" x14ac:dyDescent="0.25">
      <c r="I81" s="2" t="str">
        <f>I79</f>
        <v>CARTAGENA.</v>
      </c>
      <c r="J81" s="10">
        <v>13001</v>
      </c>
      <c r="K81" s="2" t="s">
        <v>208</v>
      </c>
      <c r="L81" s="2" t="s">
        <v>209</v>
      </c>
      <c r="X81" s="2" t="s">
        <v>247</v>
      </c>
      <c r="Y81" s="2" t="s">
        <v>787</v>
      </c>
    </row>
    <row r="82" spans="7:28" x14ac:dyDescent="0.25">
      <c r="I82" s="2" t="str">
        <f>I79</f>
        <v>CARTAGENA.</v>
      </c>
      <c r="J82" s="10">
        <v>13001</v>
      </c>
      <c r="K82" s="2" t="s">
        <v>210</v>
      </c>
      <c r="L82" s="2" t="s">
        <v>211</v>
      </c>
      <c r="X82" s="2" t="s">
        <v>248</v>
      </c>
    </row>
    <row r="83" spans="7:28" x14ac:dyDescent="0.25">
      <c r="I83" s="2" t="str">
        <f>I79</f>
        <v>CARTAGENA.</v>
      </c>
      <c r="J83" s="10">
        <v>13001</v>
      </c>
      <c r="K83" s="2" t="s">
        <v>212</v>
      </c>
      <c r="L83" s="2" t="s">
        <v>213</v>
      </c>
      <c r="X83" s="2" t="s">
        <v>251</v>
      </c>
      <c r="Y83" s="2" t="s">
        <v>787</v>
      </c>
    </row>
    <row r="84" spans="7:28" x14ac:dyDescent="0.25">
      <c r="I84" s="2" t="s">
        <v>214</v>
      </c>
      <c r="J84" s="10">
        <v>13836</v>
      </c>
      <c r="K84" s="2" t="s">
        <v>215</v>
      </c>
      <c r="L84" s="2" t="s">
        <v>216</v>
      </c>
      <c r="X84" s="2" t="s">
        <v>252</v>
      </c>
    </row>
    <row r="85" spans="7:28" x14ac:dyDescent="0.25">
      <c r="I85" s="2" t="s">
        <v>219</v>
      </c>
      <c r="J85" s="10">
        <v>13468</v>
      </c>
      <c r="K85" s="2" t="s">
        <v>220</v>
      </c>
      <c r="L85" s="2" t="s">
        <v>221</v>
      </c>
      <c r="X85" s="13" t="str">
        <f>I110</f>
        <v>VALLE.DEL.ROSARIO</v>
      </c>
      <c r="Y85" s="13" t="str">
        <f>I111</f>
        <v>CÁCOTA</v>
      </c>
      <c r="Z85" s="13" t="str">
        <f>I112</f>
        <v>BOCHALEMA</v>
      </c>
    </row>
    <row r="86" spans="7:28" x14ac:dyDescent="0.25">
      <c r="I86" s="2" t="s">
        <v>929</v>
      </c>
      <c r="J86" s="10">
        <v>13657</v>
      </c>
      <c r="K86" s="2" t="s">
        <v>224</v>
      </c>
      <c r="L86" s="2" t="s">
        <v>222</v>
      </c>
      <c r="X86" s="2" t="s">
        <v>264</v>
      </c>
      <c r="Y86" s="2" t="s">
        <v>266</v>
      </c>
      <c r="Z86" s="2" t="s">
        <v>271</v>
      </c>
    </row>
    <row r="87" spans="7:28" x14ac:dyDescent="0.25">
      <c r="I87" s="2" t="s">
        <v>217</v>
      </c>
      <c r="J87" s="10">
        <v>13430</v>
      </c>
      <c r="K87" s="2" t="s">
        <v>225</v>
      </c>
      <c r="L87" s="2" t="s">
        <v>226</v>
      </c>
      <c r="X87" s="4" t="str">
        <f>I113</f>
        <v>IBAGUÉ</v>
      </c>
    </row>
    <row r="88" spans="7:28" x14ac:dyDescent="0.25">
      <c r="I88" s="2" t="s">
        <v>218</v>
      </c>
      <c r="J88" s="10">
        <v>13744</v>
      </c>
      <c r="K88" s="2" t="s">
        <v>227</v>
      </c>
      <c r="L88" s="2" t="s">
        <v>223</v>
      </c>
      <c r="X88" s="8" t="str">
        <f>I114</f>
        <v>TOLIMA</v>
      </c>
    </row>
    <row r="89" spans="7:28" x14ac:dyDescent="0.25">
      <c r="I89" s="8" t="s">
        <v>930</v>
      </c>
      <c r="J89" s="10">
        <v>88</v>
      </c>
      <c r="X89" s="13" t="str">
        <f>I115</f>
        <v>CHAPARRAL</v>
      </c>
      <c r="Y89" s="13" t="str">
        <f>I116</f>
        <v>ESPINAL</v>
      </c>
      <c r="Z89" s="13" t="str">
        <f>I117</f>
        <v>FRESNO</v>
      </c>
      <c r="AA89" s="13" t="str">
        <f>I118</f>
        <v>GUAMO</v>
      </c>
      <c r="AB89" s="13" t="str">
        <f>I119</f>
        <v>HONDA</v>
      </c>
    </row>
    <row r="90" spans="7:28" x14ac:dyDescent="0.25">
      <c r="I90" s="2" t="s">
        <v>931</v>
      </c>
      <c r="J90" s="10">
        <v>88001</v>
      </c>
      <c r="K90" s="2" t="s">
        <v>229</v>
      </c>
      <c r="L90" s="2" t="s">
        <v>98</v>
      </c>
      <c r="X90" s="2" t="s">
        <v>272</v>
      </c>
      <c r="Y90" s="2" t="s">
        <v>278</v>
      </c>
      <c r="Z90" s="2" t="s">
        <v>279</v>
      </c>
      <c r="AA90" s="2" t="s">
        <v>282</v>
      </c>
      <c r="AB90" s="2" t="s">
        <v>286</v>
      </c>
    </row>
    <row r="91" spans="7:28" x14ac:dyDescent="0.25">
      <c r="G91" s="3">
        <v>10</v>
      </c>
      <c r="H91" s="2" t="s">
        <v>28</v>
      </c>
      <c r="I91" s="4" t="s">
        <v>27</v>
      </c>
      <c r="K91" s="103"/>
      <c r="L91" s="103"/>
    </row>
    <row r="92" spans="7:28" x14ac:dyDescent="0.25">
      <c r="I92" s="8" t="s">
        <v>28</v>
      </c>
      <c r="J92" s="10">
        <v>81</v>
      </c>
      <c r="X92" s="13" t="str">
        <f>I120</f>
        <v>IBAGUÉ.</v>
      </c>
      <c r="Y92" s="13" t="str">
        <f>I123</f>
        <v>LÉRIDA</v>
      </c>
      <c r="Z92" s="13" t="str">
        <f>I125</f>
        <v>LÍBANO</v>
      </c>
      <c r="AA92" s="13" t="str">
        <f>I126</f>
        <v>MELGAR</v>
      </c>
      <c r="AB92" s="13" t="str">
        <f>I127</f>
        <v>PURIFFICACIÓN</v>
      </c>
    </row>
    <row r="93" spans="7:28" x14ac:dyDescent="0.25">
      <c r="I93" s="2" t="s">
        <v>788</v>
      </c>
      <c r="J93" s="10">
        <v>81</v>
      </c>
      <c r="K93" s="2" t="s">
        <v>230</v>
      </c>
      <c r="L93" s="2" t="s">
        <v>98</v>
      </c>
      <c r="X93" s="2" t="s">
        <v>287</v>
      </c>
      <c r="Y93" s="2" t="s">
        <v>295</v>
      </c>
      <c r="Z93" s="2" t="s">
        <v>297</v>
      </c>
      <c r="AA93" s="2" t="s">
        <v>299</v>
      </c>
      <c r="AB93" s="2" t="s">
        <v>303</v>
      </c>
    </row>
    <row r="94" spans="7:28" x14ac:dyDescent="0.25">
      <c r="I94" s="2" t="str">
        <f>I93</f>
        <v>ARAUCA.</v>
      </c>
      <c r="J94" s="10">
        <v>81</v>
      </c>
      <c r="K94" s="2" t="s">
        <v>231</v>
      </c>
      <c r="L94" s="2" t="s">
        <v>232</v>
      </c>
      <c r="X94" s="2" t="s">
        <v>289</v>
      </c>
      <c r="Y94" s="2" t="s">
        <v>293</v>
      </c>
    </row>
    <row r="95" spans="7:28" x14ac:dyDescent="0.25">
      <c r="I95" s="2" t="str">
        <f>I93</f>
        <v>ARAUCA.</v>
      </c>
      <c r="J95" s="10">
        <v>81</v>
      </c>
      <c r="K95" s="2" t="s">
        <v>233</v>
      </c>
      <c r="L95" s="2" t="s">
        <v>234</v>
      </c>
      <c r="X95" s="2" t="s">
        <v>291</v>
      </c>
    </row>
    <row r="96" spans="7:28" x14ac:dyDescent="0.25">
      <c r="I96" s="2" t="s">
        <v>932</v>
      </c>
      <c r="J96" s="10">
        <v>81220</v>
      </c>
      <c r="K96" s="2" t="s">
        <v>236</v>
      </c>
      <c r="L96" s="2" t="s">
        <v>237</v>
      </c>
      <c r="X96" s="4" t="str">
        <f>I128</f>
        <v>MANIZALEZ</v>
      </c>
    </row>
    <row r="97" spans="9:29" x14ac:dyDescent="0.25">
      <c r="I97" s="2" t="s">
        <v>235</v>
      </c>
      <c r="J97" s="10">
        <v>81300</v>
      </c>
      <c r="K97" s="2" t="s">
        <v>238</v>
      </c>
      <c r="L97" s="2" t="s">
        <v>239</v>
      </c>
      <c r="X97" s="8" t="str">
        <f>I129</f>
        <v>CALDAS</v>
      </c>
    </row>
    <row r="98" spans="9:29" x14ac:dyDescent="0.25">
      <c r="I98" s="2" t="s">
        <v>933</v>
      </c>
      <c r="J98" s="10">
        <v>81591</v>
      </c>
      <c r="K98" s="2" t="s">
        <v>240</v>
      </c>
      <c r="L98" s="2" t="s">
        <v>242</v>
      </c>
      <c r="X98" s="13" t="str">
        <f>I130</f>
        <v>CHINCHINÁ</v>
      </c>
      <c r="Y98" s="13" t="str">
        <f>I131</f>
        <v>LA DORADA</v>
      </c>
      <c r="Z98" s="13" t="str">
        <f>I132</f>
        <v>MANIZALEZ.</v>
      </c>
      <c r="AA98" s="13" t="str">
        <f>I134</f>
        <v>RIOSUCIO.Caldas</v>
      </c>
      <c r="AB98" s="13" t="str">
        <f>I135</f>
        <v>SALAMINA</v>
      </c>
      <c r="AC98" s="13" t="str">
        <f>I136</f>
        <v>SAMANÁ</v>
      </c>
    </row>
    <row r="99" spans="9:29" x14ac:dyDescent="0.25">
      <c r="I99" s="2" t="s">
        <v>241</v>
      </c>
      <c r="J99" s="10">
        <v>81794</v>
      </c>
      <c r="K99" s="2" t="s">
        <v>243</v>
      </c>
      <c r="L99" s="2" t="s">
        <v>244</v>
      </c>
      <c r="X99" s="2" t="s">
        <v>307</v>
      </c>
      <c r="Y99" s="2" t="s">
        <v>309</v>
      </c>
      <c r="Z99" s="2" t="s">
        <v>311</v>
      </c>
      <c r="AA99" s="2" t="s">
        <v>316</v>
      </c>
      <c r="AB99" s="2" t="s">
        <v>318</v>
      </c>
      <c r="AC99" s="2" t="s">
        <v>320</v>
      </c>
    </row>
    <row r="100" spans="9:29" x14ac:dyDescent="0.25">
      <c r="I100" s="8" t="s">
        <v>934</v>
      </c>
      <c r="J100" s="10">
        <v>54</v>
      </c>
      <c r="Z100" s="2" t="s">
        <v>312</v>
      </c>
    </row>
    <row r="101" spans="9:29" x14ac:dyDescent="0.25">
      <c r="I101" s="2" t="s">
        <v>935</v>
      </c>
      <c r="J101" s="10">
        <v>54001</v>
      </c>
      <c r="K101" s="2" t="s">
        <v>246</v>
      </c>
      <c r="L101" s="2" t="s">
        <v>245</v>
      </c>
      <c r="X101" s="4" t="str">
        <f>I137</f>
        <v>MEDELLÍN</v>
      </c>
    </row>
    <row r="102" spans="9:29" x14ac:dyDescent="0.25">
      <c r="I102" s="2" t="str">
        <f>I101</f>
        <v>SAN.JOSÉ.DE.CÚCUTA</v>
      </c>
      <c r="J102" s="10">
        <v>54001</v>
      </c>
      <c r="K102" s="2" t="s">
        <v>247</v>
      </c>
      <c r="L102" s="2" t="s">
        <v>249</v>
      </c>
      <c r="X102" s="8" t="str">
        <f>I138</f>
        <v>ANTIOQUIA</v>
      </c>
    </row>
    <row r="103" spans="9:29" x14ac:dyDescent="0.25">
      <c r="I103" s="2" t="str">
        <f>I101</f>
        <v>SAN.JOSÉ.DE.CÚCUTA</v>
      </c>
      <c r="J103" s="10">
        <v>54001</v>
      </c>
      <c r="K103" s="2" t="s">
        <v>248</v>
      </c>
      <c r="L103" s="2" t="s">
        <v>250</v>
      </c>
      <c r="X103" s="13" t="str">
        <f>I139</f>
        <v>APARTADÓ</v>
      </c>
      <c r="Y103" s="13" t="str">
        <f>I140</f>
        <v>CHIGORODÓ</v>
      </c>
      <c r="Z103" s="13" t="str">
        <f>I141</f>
        <v>ENVIGADO</v>
      </c>
      <c r="AA103" s="13" t="str">
        <f>I142</f>
        <v>GIRALDO</v>
      </c>
      <c r="AB103" s="13" t="str">
        <f>I143</f>
        <v>MEDELLÍN.</v>
      </c>
    </row>
    <row r="104" spans="9:29" x14ac:dyDescent="0.25">
      <c r="I104" s="2" t="str">
        <f>I101</f>
        <v>SAN.JOSÉ.DE.CÚCUTA</v>
      </c>
      <c r="J104" s="10">
        <v>54001</v>
      </c>
      <c r="K104" s="2" t="s">
        <v>251</v>
      </c>
      <c r="L104" s="2" t="s">
        <v>98</v>
      </c>
      <c r="X104" s="2" t="s">
        <v>330</v>
      </c>
      <c r="Y104" s="2" t="s">
        <v>334</v>
      </c>
      <c r="Z104" s="2" t="s">
        <v>335</v>
      </c>
      <c r="AA104" s="2" t="s">
        <v>336</v>
      </c>
      <c r="AB104" s="2" t="s">
        <v>337</v>
      </c>
    </row>
    <row r="105" spans="9:29" x14ac:dyDescent="0.25">
      <c r="I105" s="2" t="str">
        <f>I101</f>
        <v>SAN.JOSÉ.DE.CÚCUTA</v>
      </c>
      <c r="J105" s="10">
        <v>54001</v>
      </c>
      <c r="K105" s="2" t="s">
        <v>252</v>
      </c>
      <c r="L105" s="2" t="s">
        <v>98</v>
      </c>
      <c r="AB105" s="2" t="s">
        <v>338</v>
      </c>
    </row>
    <row r="106" spans="9:29" x14ac:dyDescent="0.25">
      <c r="I106" s="2" t="s">
        <v>936</v>
      </c>
      <c r="J106" s="10">
        <v>54405</v>
      </c>
      <c r="K106" s="2" t="s">
        <v>255</v>
      </c>
      <c r="L106" s="2" t="s">
        <v>256</v>
      </c>
      <c r="AB106" s="2" t="s">
        <v>340</v>
      </c>
    </row>
    <row r="107" spans="9:29" x14ac:dyDescent="0.25">
      <c r="I107" s="2" t="s">
        <v>253</v>
      </c>
      <c r="J107" s="10">
        <v>54498</v>
      </c>
      <c r="K107" s="2" t="s">
        <v>257</v>
      </c>
      <c r="L107" s="2" t="s">
        <v>258</v>
      </c>
      <c r="X107" s="13" t="str">
        <f>I146</f>
        <v>MURINDÓ</v>
      </c>
      <c r="Y107" s="13" t="str">
        <f>I147</f>
        <v>RIONEGRO</v>
      </c>
      <c r="Z107" s="13" t="str">
        <f>I148</f>
        <v>YUMBO</v>
      </c>
      <c r="AA107" s="13" t="str">
        <f>I149</f>
        <v>YONDÓ</v>
      </c>
    </row>
    <row r="108" spans="9:29" x14ac:dyDescent="0.25">
      <c r="I108" s="2" t="s">
        <v>254</v>
      </c>
      <c r="J108" s="10">
        <v>54518</v>
      </c>
      <c r="K108" s="2" t="s">
        <v>259</v>
      </c>
      <c r="L108" s="2" t="s">
        <v>260</v>
      </c>
      <c r="X108" s="2" t="s">
        <v>342</v>
      </c>
      <c r="Y108" s="2" t="s">
        <v>344</v>
      </c>
      <c r="Z108" s="2" t="s">
        <v>346</v>
      </c>
      <c r="AA108" s="2" t="s">
        <v>348</v>
      </c>
    </row>
    <row r="109" spans="9:29" x14ac:dyDescent="0.25">
      <c r="I109" s="2" t="s">
        <v>261</v>
      </c>
      <c r="J109" s="10">
        <v>54810</v>
      </c>
      <c r="K109" s="2" t="s">
        <v>262</v>
      </c>
      <c r="L109" s="2" t="s">
        <v>263</v>
      </c>
      <c r="X109" s="8" t="str">
        <f>I150</f>
        <v>CHOCÓ</v>
      </c>
    </row>
    <row r="110" spans="9:29" x14ac:dyDescent="0.25">
      <c r="I110" s="2" t="s">
        <v>937</v>
      </c>
      <c r="J110" s="10">
        <v>54874</v>
      </c>
      <c r="K110" s="2" t="s">
        <v>264</v>
      </c>
      <c r="L110" s="2" t="s">
        <v>265</v>
      </c>
      <c r="X110" s="13" t="str">
        <f>I151</f>
        <v>ACANDÍ</v>
      </c>
      <c r="Y110" s="13" t="str">
        <f>I152</f>
        <v>BAGADÓ</v>
      </c>
      <c r="Z110" s="13" t="str">
        <f>I153</f>
        <v>BAHÍA.SOLANO</v>
      </c>
      <c r="AA110" s="13" t="str">
        <f>I154</f>
        <v>BAJO.BAUDÓ</v>
      </c>
      <c r="AB110" s="13" t="str">
        <f>I155</f>
        <v>EL.CÁRMEN.DE.ATRATO</v>
      </c>
      <c r="AC110" s="13" t="str">
        <f>I156</f>
        <v>CONDOTO</v>
      </c>
    </row>
    <row r="111" spans="9:29" x14ac:dyDescent="0.25">
      <c r="I111" s="2" t="s">
        <v>267</v>
      </c>
      <c r="J111" s="10">
        <v>54125</v>
      </c>
      <c r="K111" s="2" t="s">
        <v>266</v>
      </c>
      <c r="L111" s="2" t="s">
        <v>269</v>
      </c>
      <c r="X111" s="2" t="s">
        <v>360</v>
      </c>
      <c r="Y111" s="2" t="s">
        <v>366</v>
      </c>
      <c r="Z111" s="2" t="s">
        <v>367</v>
      </c>
      <c r="AA111" s="2" t="s">
        <v>368</v>
      </c>
      <c r="AB111" s="2" t="s">
        <v>370</v>
      </c>
      <c r="AC111" s="2" t="s">
        <v>372</v>
      </c>
    </row>
    <row r="112" spans="9:29" x14ac:dyDescent="0.25">
      <c r="I112" s="2" t="s">
        <v>268</v>
      </c>
      <c r="J112" s="10">
        <v>54099</v>
      </c>
      <c r="K112" s="2" t="s">
        <v>271</v>
      </c>
      <c r="L112" s="2" t="s">
        <v>270</v>
      </c>
      <c r="X112" s="2"/>
    </row>
    <row r="113" spans="7:29" x14ac:dyDescent="0.25">
      <c r="G113" s="3">
        <v>12</v>
      </c>
      <c r="H113" s="6" t="s">
        <v>31</v>
      </c>
      <c r="I113" s="4" t="s">
        <v>30</v>
      </c>
      <c r="K113" s="1"/>
      <c r="L113" s="1"/>
      <c r="X113" s="13" t="str">
        <f>I157</f>
        <v>ITSMINA</v>
      </c>
      <c r="Y113" s="13" t="str">
        <f>I158</f>
        <v>JURADÓ</v>
      </c>
      <c r="Z113" s="13" t="str">
        <f>I159</f>
        <v>LLORÓ</v>
      </c>
      <c r="AA113" s="13" t="str">
        <f>I160</f>
        <v>NÓVITA</v>
      </c>
      <c r="AB113" s="13" t="str">
        <f>I161</f>
        <v>NUQUÍ</v>
      </c>
      <c r="AC113" s="13" t="str">
        <f>I162</f>
        <v>QUIBDÓ</v>
      </c>
    </row>
    <row r="114" spans="7:29" x14ac:dyDescent="0.25">
      <c r="I114" s="8" t="s">
        <v>31</v>
      </c>
      <c r="J114" s="10">
        <v>73</v>
      </c>
      <c r="X114" s="2" t="s">
        <v>373</v>
      </c>
      <c r="Y114" s="2" t="s">
        <v>342</v>
      </c>
      <c r="Z114" s="2" t="s">
        <v>381</v>
      </c>
      <c r="AA114" s="2" t="s">
        <v>382</v>
      </c>
      <c r="AB114" s="2" t="s">
        <v>384</v>
      </c>
      <c r="AC114" s="6" t="s">
        <v>377</v>
      </c>
    </row>
    <row r="115" spans="7:29" x14ac:dyDescent="0.25">
      <c r="I115" s="2" t="s">
        <v>273</v>
      </c>
      <c r="J115" s="10">
        <v>73168</v>
      </c>
      <c r="K115" s="2" t="s">
        <v>272</v>
      </c>
      <c r="L115" s="2" t="s">
        <v>274</v>
      </c>
      <c r="X115" s="2"/>
    </row>
    <row r="116" spans="7:29" x14ac:dyDescent="0.25">
      <c r="I116" s="2" t="s">
        <v>275</v>
      </c>
      <c r="J116" s="10">
        <v>73268</v>
      </c>
      <c r="K116" s="2" t="s">
        <v>278</v>
      </c>
      <c r="L116" s="2" t="s">
        <v>194</v>
      </c>
      <c r="X116" s="13" t="str">
        <f>I163</f>
        <v>RIOSUCIO.Chocó</v>
      </c>
      <c r="Y116" s="13" t="str">
        <f>I164</f>
        <v>TADÓ</v>
      </c>
      <c r="Z116" s="13" t="str">
        <f>I165</f>
        <v>UNGUÍA</v>
      </c>
    </row>
    <row r="117" spans="7:29" x14ac:dyDescent="0.25">
      <c r="I117" s="2" t="s">
        <v>276</v>
      </c>
      <c r="J117" s="10">
        <v>73283</v>
      </c>
      <c r="K117" s="2" t="s">
        <v>279</v>
      </c>
      <c r="L117" s="2" t="s">
        <v>281</v>
      </c>
      <c r="X117" s="6" t="s">
        <v>378</v>
      </c>
      <c r="Y117" s="6" t="s">
        <v>379</v>
      </c>
      <c r="Z117" s="6" t="s">
        <v>380</v>
      </c>
    </row>
    <row r="118" spans="7:29" x14ac:dyDescent="0.25">
      <c r="I118" s="2" t="s">
        <v>277</v>
      </c>
      <c r="J118" s="10">
        <v>73319</v>
      </c>
      <c r="K118" s="2" t="s">
        <v>282</v>
      </c>
      <c r="L118" s="2" t="s">
        <v>283</v>
      </c>
      <c r="X118" s="4" t="str">
        <f>I166</f>
        <v>MONTERÍA</v>
      </c>
    </row>
    <row r="119" spans="7:29" x14ac:dyDescent="0.25">
      <c r="I119" s="2" t="s">
        <v>280</v>
      </c>
      <c r="J119" s="10">
        <v>73349</v>
      </c>
      <c r="K119" s="2" t="s">
        <v>286</v>
      </c>
      <c r="L119" s="2" t="s">
        <v>245</v>
      </c>
      <c r="X119" s="8" t="str">
        <f>I167</f>
        <v>CÓRDOBA</v>
      </c>
    </row>
    <row r="120" spans="7:29" x14ac:dyDescent="0.25">
      <c r="I120" s="2" t="s">
        <v>775</v>
      </c>
      <c r="J120" s="10">
        <v>73001</v>
      </c>
      <c r="K120" s="2" t="s">
        <v>287</v>
      </c>
      <c r="L120" s="2" t="s">
        <v>288</v>
      </c>
      <c r="X120" s="13" t="str">
        <f>I168</f>
        <v>AYAPEL</v>
      </c>
      <c r="Y120" s="13" t="str">
        <f>I169</f>
        <v>CANALETE</v>
      </c>
      <c r="Z120" s="13" t="str">
        <f>I170</f>
        <v>MONTELÍBANO</v>
      </c>
      <c r="AA120" s="13" t="str">
        <f>I171</f>
        <v>MONTERÍA.</v>
      </c>
      <c r="AB120" s="13" t="str">
        <f>I172</f>
        <v>PLANETA RICA</v>
      </c>
      <c r="AC120" s="13" t="str">
        <f>I173</f>
        <v>PUERTO.LIBERTADOR</v>
      </c>
    </row>
    <row r="121" spans="7:29" x14ac:dyDescent="0.25">
      <c r="I121" s="2" t="str">
        <f>I120</f>
        <v>IBAGUÉ.</v>
      </c>
      <c r="J121" s="10">
        <v>73001</v>
      </c>
      <c r="K121" s="2" t="s">
        <v>289</v>
      </c>
      <c r="L121" s="2" t="s">
        <v>290</v>
      </c>
      <c r="X121" s="2" t="s">
        <v>392</v>
      </c>
      <c r="Y121" s="2" t="s">
        <v>820</v>
      </c>
      <c r="Z121" s="2" t="s">
        <v>398</v>
      </c>
      <c r="AA121" s="2" t="s">
        <v>401</v>
      </c>
      <c r="AB121" s="2" t="s">
        <v>402</v>
      </c>
      <c r="AC121" s="2" t="s">
        <v>403</v>
      </c>
    </row>
    <row r="122" spans="7:29" x14ac:dyDescent="0.25">
      <c r="I122" s="2" t="str">
        <f>I120</f>
        <v>IBAGUÉ.</v>
      </c>
      <c r="J122" s="10">
        <v>73001</v>
      </c>
      <c r="K122" s="2" t="s">
        <v>291</v>
      </c>
      <c r="L122" s="2" t="s">
        <v>292</v>
      </c>
    </row>
    <row r="123" spans="7:29" x14ac:dyDescent="0.25">
      <c r="I123" s="2" t="s">
        <v>284</v>
      </c>
      <c r="J123" s="10">
        <v>73408</v>
      </c>
      <c r="K123" s="2" t="s">
        <v>295</v>
      </c>
      <c r="L123" s="2" t="s">
        <v>296</v>
      </c>
      <c r="X123" s="13" t="str">
        <f>I174</f>
        <v>SAHAGÚN</v>
      </c>
      <c r="Y123" s="13" t="str">
        <f>I176</f>
        <v>SAN.CARLOS</v>
      </c>
      <c r="Z123" s="13" t="str">
        <f>I177</f>
        <v>TIERRALTA</v>
      </c>
      <c r="AA123" s="13" t="str">
        <f>I178</f>
        <v>VALENCIA</v>
      </c>
    </row>
    <row r="124" spans="7:29" x14ac:dyDescent="0.25">
      <c r="I124" s="2" t="str">
        <f>I123</f>
        <v>LÉRIDA</v>
      </c>
      <c r="J124" s="10">
        <v>73408</v>
      </c>
      <c r="K124" s="2" t="s">
        <v>293</v>
      </c>
      <c r="L124" s="2" t="s">
        <v>294</v>
      </c>
      <c r="X124" s="2" t="s">
        <v>400</v>
      </c>
      <c r="Y124" s="2" t="s">
        <v>404</v>
      </c>
      <c r="Z124" s="2" t="s">
        <v>406</v>
      </c>
      <c r="AA124" s="2" t="s">
        <v>408</v>
      </c>
    </row>
    <row r="125" spans="7:29" x14ac:dyDescent="0.25">
      <c r="I125" s="2" t="s">
        <v>285</v>
      </c>
      <c r="J125" s="10">
        <v>73411</v>
      </c>
      <c r="K125" s="2" t="s">
        <v>297</v>
      </c>
      <c r="L125" s="2" t="s">
        <v>298</v>
      </c>
      <c r="X125" s="2" t="s">
        <v>399</v>
      </c>
    </row>
    <row r="126" spans="7:29" x14ac:dyDescent="0.25">
      <c r="I126" s="2" t="s">
        <v>300</v>
      </c>
      <c r="J126" s="10">
        <v>73449</v>
      </c>
      <c r="K126" s="2" t="s">
        <v>299</v>
      </c>
      <c r="L126" s="2" t="s">
        <v>302</v>
      </c>
      <c r="X126" s="4" t="str">
        <f>I179</f>
        <v>NEIVA</v>
      </c>
    </row>
    <row r="127" spans="7:29" x14ac:dyDescent="0.25">
      <c r="I127" s="2" t="s">
        <v>301</v>
      </c>
      <c r="J127" s="10">
        <v>73585</v>
      </c>
      <c r="K127" s="2" t="s">
        <v>303</v>
      </c>
      <c r="L127" s="2" t="s">
        <v>304</v>
      </c>
      <c r="X127" s="8" t="str">
        <f>I180</f>
        <v>CAQUETÁ</v>
      </c>
    </row>
    <row r="128" spans="7:29" x14ac:dyDescent="0.25">
      <c r="G128" s="3">
        <v>13</v>
      </c>
      <c r="H128" s="2" t="s">
        <v>33</v>
      </c>
      <c r="I128" s="4" t="s">
        <v>32</v>
      </c>
      <c r="K128" s="1"/>
      <c r="L128" s="1"/>
      <c r="X128" s="13" t="str">
        <f>I181</f>
        <v>ALBANIA.Caquetá</v>
      </c>
      <c r="Y128" s="13" t="str">
        <f>I182</f>
        <v>FLORENCIA</v>
      </c>
      <c r="Z128" s="13" t="str">
        <f>I183</f>
        <v>BELÉN.DE.LOS.ANDAQUÍES</v>
      </c>
      <c r="AA128" s="13" t="str">
        <f>I184</f>
        <v>PUERTO.RICO</v>
      </c>
    </row>
    <row r="129" spans="7:28" x14ac:dyDescent="0.25">
      <c r="I129" s="8" t="s">
        <v>33</v>
      </c>
      <c r="J129" s="10">
        <v>17</v>
      </c>
      <c r="X129" s="6" t="s">
        <v>130</v>
      </c>
      <c r="Y129" s="2" t="s">
        <v>415</v>
      </c>
      <c r="Z129" s="2" t="s">
        <v>416</v>
      </c>
      <c r="AA129" s="2" t="s">
        <v>413</v>
      </c>
    </row>
    <row r="130" spans="7:28" x14ac:dyDescent="0.25">
      <c r="I130" s="2" t="s">
        <v>305</v>
      </c>
      <c r="J130" s="10">
        <v>17174</v>
      </c>
      <c r="K130" s="2" t="s">
        <v>307</v>
      </c>
      <c r="L130" s="2" t="s">
        <v>308</v>
      </c>
    </row>
    <row r="131" spans="7:28" x14ac:dyDescent="0.25">
      <c r="I131" s="2" t="s">
        <v>306</v>
      </c>
      <c r="J131" s="10">
        <v>17380</v>
      </c>
      <c r="K131" s="2" t="s">
        <v>309</v>
      </c>
      <c r="L131" s="2" t="s">
        <v>310</v>
      </c>
      <c r="X131" s="8" t="str">
        <f>I185</f>
        <v>HUILA</v>
      </c>
    </row>
    <row r="132" spans="7:28" x14ac:dyDescent="0.25">
      <c r="I132" s="2" t="s">
        <v>776</v>
      </c>
      <c r="J132" s="10">
        <v>17001</v>
      </c>
      <c r="K132" s="2" t="s">
        <v>311</v>
      </c>
      <c r="L132" s="2" t="s">
        <v>245</v>
      </c>
      <c r="X132" s="13" t="str">
        <f>I186</f>
        <v>CAMPO.ALEGRRE</v>
      </c>
      <c r="Y132" s="13" t="str">
        <f>I187</f>
        <v>ELÍAS</v>
      </c>
      <c r="Z132" s="13" t="str">
        <f>I188</f>
        <v>GARZÓN</v>
      </c>
      <c r="AA132" s="13" t="str">
        <f>I189</f>
        <v>LA PLATA</v>
      </c>
      <c r="AB132" s="13" t="str">
        <f>I190</f>
        <v>NEIVA.</v>
      </c>
    </row>
    <row r="133" spans="7:28" x14ac:dyDescent="0.25">
      <c r="I133" s="2" t="str">
        <f>I132</f>
        <v>MANIZALEZ.</v>
      </c>
      <c r="J133" s="10">
        <v>17001</v>
      </c>
      <c r="K133" s="2" t="s">
        <v>312</v>
      </c>
      <c r="L133" s="2" t="s">
        <v>313</v>
      </c>
      <c r="X133" s="2" t="s">
        <v>426</v>
      </c>
      <c r="Y133" s="2" t="s">
        <v>428</v>
      </c>
      <c r="Z133" s="2" t="s">
        <v>437</v>
      </c>
      <c r="AA133" s="2" t="s">
        <v>438</v>
      </c>
      <c r="AB133" s="2" t="s">
        <v>439</v>
      </c>
    </row>
    <row r="134" spans="7:28" x14ac:dyDescent="0.25">
      <c r="I134" s="2" t="s">
        <v>938</v>
      </c>
      <c r="J134" s="10">
        <v>17614</v>
      </c>
      <c r="K134" s="2" t="s">
        <v>316</v>
      </c>
      <c r="L134" s="2" t="s">
        <v>317</v>
      </c>
    </row>
    <row r="135" spans="7:28" x14ac:dyDescent="0.25">
      <c r="I135" s="2" t="s">
        <v>314</v>
      </c>
      <c r="J135" s="10">
        <v>17653</v>
      </c>
      <c r="K135" s="2" t="s">
        <v>318</v>
      </c>
      <c r="L135" s="2" t="s">
        <v>319</v>
      </c>
      <c r="X135" s="13" t="str">
        <f>I191</f>
        <v>PALERMO</v>
      </c>
      <c r="Y135" s="13" t="str">
        <f>I192</f>
        <v>PITALITO</v>
      </c>
      <c r="Z135" s="13" t="str">
        <f>I193</f>
        <v>SALADOBLANCO</v>
      </c>
      <c r="AA135" s="13" t="str">
        <f>I194</f>
        <v>TESALIA</v>
      </c>
      <c r="AB135" s="13" t="str">
        <f>I195</f>
        <v>TIMANÁ</v>
      </c>
    </row>
    <row r="136" spans="7:28" x14ac:dyDescent="0.25">
      <c r="I136" s="2" t="s">
        <v>315</v>
      </c>
      <c r="J136" s="10">
        <v>17662</v>
      </c>
      <c r="K136" s="2" t="s">
        <v>320</v>
      </c>
      <c r="L136" s="2" t="s">
        <v>321</v>
      </c>
      <c r="X136" s="2" t="s">
        <v>441</v>
      </c>
      <c r="Y136" s="2" t="s">
        <v>442</v>
      </c>
      <c r="Z136" s="2" t="s">
        <v>443</v>
      </c>
      <c r="AA136" s="2" t="s">
        <v>445</v>
      </c>
      <c r="AB136" s="2" t="s">
        <v>446</v>
      </c>
    </row>
    <row r="137" spans="7:28" x14ac:dyDescent="0.25">
      <c r="G137" s="3">
        <v>14</v>
      </c>
      <c r="H137" s="2" t="s">
        <v>35</v>
      </c>
      <c r="I137" s="4" t="s">
        <v>34</v>
      </c>
      <c r="K137" s="1"/>
      <c r="L137" s="1"/>
    </row>
    <row r="138" spans="7:28" x14ac:dyDescent="0.25">
      <c r="I138" s="8" t="s">
        <v>35</v>
      </c>
      <c r="J138" s="10">
        <v>5</v>
      </c>
      <c r="X138" s="13" t="str">
        <f>I196</f>
        <v>YAGUARÁ</v>
      </c>
    </row>
    <row r="139" spans="7:28" x14ac:dyDescent="0.25">
      <c r="I139" s="2" t="s">
        <v>322</v>
      </c>
      <c r="J139" s="10">
        <v>5045</v>
      </c>
      <c r="K139" s="2" t="s">
        <v>330</v>
      </c>
      <c r="L139" s="2" t="s">
        <v>331</v>
      </c>
      <c r="X139" s="2" t="s">
        <v>447</v>
      </c>
    </row>
    <row r="140" spans="7:28" x14ac:dyDescent="0.25">
      <c r="I140" s="2" t="s">
        <v>323</v>
      </c>
      <c r="J140" s="10">
        <v>5172</v>
      </c>
      <c r="K140" s="2" t="s">
        <v>334</v>
      </c>
      <c r="L140" s="2" t="s">
        <v>332</v>
      </c>
      <c r="X140" s="4" t="str">
        <f>I197</f>
        <v>PASTO</v>
      </c>
    </row>
    <row r="141" spans="7:28" x14ac:dyDescent="0.25">
      <c r="I141" s="2" t="s">
        <v>324</v>
      </c>
      <c r="J141" s="10">
        <v>5266</v>
      </c>
      <c r="K141" s="2" t="s">
        <v>335</v>
      </c>
      <c r="L141" s="2" t="s">
        <v>98</v>
      </c>
      <c r="X141" s="8" t="str">
        <f>I198</f>
        <v>NARIÑO</v>
      </c>
    </row>
    <row r="142" spans="7:28" x14ac:dyDescent="0.25">
      <c r="I142" s="2" t="s">
        <v>325</v>
      </c>
      <c r="J142" s="10">
        <v>5306</v>
      </c>
      <c r="K142" s="2" t="s">
        <v>336</v>
      </c>
      <c r="L142" s="2" t="s">
        <v>333</v>
      </c>
      <c r="X142" s="13" t="str">
        <f>I199</f>
        <v>COLÓN</v>
      </c>
      <c r="Y142" s="13" t="str">
        <f>I200</f>
        <v>CUMBAL</v>
      </c>
      <c r="Z142" s="13" t="str">
        <f>I201</f>
        <v>EL.TABLÓN.DE.GÓMEZ</v>
      </c>
      <c r="AA142" s="13" t="str">
        <f>I202</f>
        <v>LA.UNIÓN.Nariño</v>
      </c>
      <c r="AB142" s="13" t="str">
        <f>I203</f>
        <v>LEIVA</v>
      </c>
    </row>
    <row r="143" spans="7:28" x14ac:dyDescent="0.25">
      <c r="I143" s="2" t="s">
        <v>777</v>
      </c>
      <c r="J143" s="10">
        <v>5001</v>
      </c>
      <c r="K143" s="2" t="s">
        <v>337</v>
      </c>
      <c r="L143" s="2" t="s">
        <v>100</v>
      </c>
      <c r="X143" s="2" t="s">
        <v>462</v>
      </c>
      <c r="Y143" s="2" t="s">
        <v>455</v>
      </c>
      <c r="Z143" s="2" t="s">
        <v>463</v>
      </c>
      <c r="AA143" s="2" t="s">
        <v>465</v>
      </c>
      <c r="AB143" s="2" t="s">
        <v>466</v>
      </c>
    </row>
    <row r="144" spans="7:28" x14ac:dyDescent="0.25">
      <c r="I144" s="2" t="str">
        <f>I143</f>
        <v>MEDELLÍN.</v>
      </c>
      <c r="J144" s="10">
        <v>5001</v>
      </c>
      <c r="K144" s="2" t="s">
        <v>338</v>
      </c>
      <c r="L144" s="2" t="s">
        <v>339</v>
      </c>
    </row>
    <row r="145" spans="9:28" x14ac:dyDescent="0.25">
      <c r="I145" s="2" t="str">
        <f>I143</f>
        <v>MEDELLÍN.</v>
      </c>
      <c r="J145" s="10">
        <v>5001</v>
      </c>
      <c r="K145" s="2" t="s">
        <v>340</v>
      </c>
      <c r="L145" s="2" t="s">
        <v>341</v>
      </c>
      <c r="X145" s="13" t="str">
        <f>I204</f>
        <v>LOS.ANDES</v>
      </c>
      <c r="Y145" s="13" t="str">
        <f>I205</f>
        <v>MOSQUERA</v>
      </c>
      <c r="Z145" s="13" t="str">
        <f>I206</f>
        <v>PASTO.</v>
      </c>
      <c r="AA145" s="13" t="str">
        <f>I207</f>
        <v>FRANCISCO.PIZARRO</v>
      </c>
    </row>
    <row r="146" spans="9:28" x14ac:dyDescent="0.25">
      <c r="I146" s="2" t="s">
        <v>326</v>
      </c>
      <c r="J146" s="10">
        <v>5475</v>
      </c>
      <c r="K146" s="2" t="s">
        <v>342</v>
      </c>
      <c r="L146" s="2" t="s">
        <v>343</v>
      </c>
      <c r="X146" s="2" t="s">
        <v>467</v>
      </c>
      <c r="Y146" s="2" t="s">
        <v>342</v>
      </c>
      <c r="Z146" s="2" t="s">
        <v>469</v>
      </c>
      <c r="AA146" s="2" t="s">
        <v>470</v>
      </c>
    </row>
    <row r="147" spans="9:28" x14ac:dyDescent="0.25">
      <c r="I147" s="2" t="s">
        <v>327</v>
      </c>
      <c r="J147" s="10">
        <v>5615</v>
      </c>
      <c r="K147" s="2" t="s">
        <v>344</v>
      </c>
      <c r="L147" s="2" t="s">
        <v>345</v>
      </c>
    </row>
    <row r="148" spans="9:28" x14ac:dyDescent="0.25">
      <c r="I148" s="2" t="s">
        <v>328</v>
      </c>
      <c r="J148" s="10">
        <v>5837</v>
      </c>
      <c r="K148" s="2" t="s">
        <v>346</v>
      </c>
      <c r="L148" s="2" t="s">
        <v>347</v>
      </c>
      <c r="X148" s="13" t="str">
        <f>I208</f>
        <v>SAN ANDRÉS.DE.TUMACO</v>
      </c>
      <c r="Y148" s="13" t="str">
        <f>I209</f>
        <v>TAMINANGO</v>
      </c>
      <c r="Z148" s="13" t="str">
        <f>I210</f>
        <v>TÚQUERRES</v>
      </c>
    </row>
    <row r="149" spans="9:28" x14ac:dyDescent="0.25">
      <c r="I149" s="2" t="s">
        <v>329</v>
      </c>
      <c r="J149" s="10">
        <v>5893</v>
      </c>
      <c r="K149" s="2" t="s">
        <v>348</v>
      </c>
      <c r="L149" s="2" t="s">
        <v>349</v>
      </c>
      <c r="X149" s="2" t="s">
        <v>472</v>
      </c>
      <c r="Y149" s="2" t="s">
        <v>474</v>
      </c>
      <c r="Z149" s="2" t="s">
        <v>475</v>
      </c>
    </row>
    <row r="150" spans="9:28" x14ac:dyDescent="0.25">
      <c r="I150" s="8" t="s">
        <v>36</v>
      </c>
      <c r="J150" s="10">
        <v>27</v>
      </c>
    </row>
    <row r="151" spans="9:28" x14ac:dyDescent="0.25">
      <c r="I151" s="2" t="s">
        <v>350</v>
      </c>
      <c r="J151" s="10">
        <v>27006</v>
      </c>
      <c r="K151" s="2" t="s">
        <v>360</v>
      </c>
      <c r="L151" s="2" t="s">
        <v>361</v>
      </c>
      <c r="X151" s="8" t="str">
        <f>I211</f>
        <v>PUTUMAYO</v>
      </c>
    </row>
    <row r="152" spans="9:28" x14ac:dyDescent="0.25">
      <c r="I152" s="2" t="s">
        <v>351</v>
      </c>
      <c r="J152" s="10">
        <v>27073</v>
      </c>
      <c r="K152" s="2" t="s">
        <v>366</v>
      </c>
      <c r="L152" s="2" t="s">
        <v>362</v>
      </c>
      <c r="X152" s="13" t="str">
        <f>I212</f>
        <v>MOCOA</v>
      </c>
      <c r="Y152" s="13" t="str">
        <f>I213</f>
        <v>ORITO</v>
      </c>
      <c r="Z152" s="13" t="str">
        <f>I214</f>
        <v>VALLE.DEL.GUAMUEZ</v>
      </c>
      <c r="AA152" s="13" t="str">
        <f>I215</f>
        <v>VILLAGARZÓN</v>
      </c>
    </row>
    <row r="153" spans="9:28" x14ac:dyDescent="0.25">
      <c r="I153" s="2" t="s">
        <v>939</v>
      </c>
      <c r="J153" s="10">
        <v>27075</v>
      </c>
      <c r="K153" s="2" t="s">
        <v>367</v>
      </c>
      <c r="L153" s="2" t="s">
        <v>363</v>
      </c>
      <c r="X153" s="2" t="s">
        <v>478</v>
      </c>
      <c r="Y153" s="2" t="s">
        <v>481</v>
      </c>
      <c r="Z153" s="2" t="s">
        <v>483</v>
      </c>
      <c r="AA153" s="2" t="s">
        <v>485</v>
      </c>
    </row>
    <row r="154" spans="9:28" x14ac:dyDescent="0.25">
      <c r="I154" s="2" t="s">
        <v>940</v>
      </c>
      <c r="J154" s="10">
        <v>27077</v>
      </c>
      <c r="K154" s="2" t="s">
        <v>368</v>
      </c>
      <c r="L154" s="2" t="s">
        <v>369</v>
      </c>
      <c r="X154" s="4" t="str">
        <f>I216</f>
        <v>PEREIRA</v>
      </c>
    </row>
    <row r="155" spans="9:28" x14ac:dyDescent="0.25">
      <c r="I155" s="2" t="s">
        <v>941</v>
      </c>
      <c r="J155" s="10">
        <v>27245</v>
      </c>
      <c r="K155" s="2" t="s">
        <v>370</v>
      </c>
      <c r="L155" s="2" t="s">
        <v>371</v>
      </c>
      <c r="X155" s="8" t="str">
        <f>I217</f>
        <v>RISARALDA</v>
      </c>
    </row>
    <row r="156" spans="9:28" x14ac:dyDescent="0.25">
      <c r="I156" s="2" t="s">
        <v>352</v>
      </c>
      <c r="J156" s="10">
        <v>27205</v>
      </c>
      <c r="K156" s="2" t="s">
        <v>372</v>
      </c>
      <c r="L156" s="2" t="s">
        <v>364</v>
      </c>
      <c r="X156" s="13" t="str">
        <f>I218</f>
        <v>BELÉN.DE.UMBRÍA</v>
      </c>
      <c r="Y156" s="13" t="str">
        <f>I219</f>
        <v>DOS.QUEBRADAS</v>
      </c>
      <c r="Z156" s="13" t="str">
        <f>I220</f>
        <v>GUÁTICA</v>
      </c>
      <c r="AA156" s="13" t="str">
        <f>I221</f>
        <v>MISTRATÓ</v>
      </c>
      <c r="AB156" s="13" t="str">
        <f>I222</f>
        <v>PEREIRA.</v>
      </c>
    </row>
    <row r="157" spans="9:28" x14ac:dyDescent="0.25">
      <c r="I157" s="2" t="s">
        <v>375</v>
      </c>
      <c r="J157" s="10">
        <v>27361</v>
      </c>
      <c r="K157" s="2" t="s">
        <v>373</v>
      </c>
      <c r="L157" s="2" t="s">
        <v>374</v>
      </c>
      <c r="X157" s="2" t="s">
        <v>491</v>
      </c>
      <c r="Y157" s="2" t="s">
        <v>493</v>
      </c>
      <c r="Z157" s="2" t="s">
        <v>498</v>
      </c>
      <c r="AA157" s="2" t="s">
        <v>499</v>
      </c>
      <c r="AB157" s="2" t="s">
        <v>500</v>
      </c>
    </row>
    <row r="158" spans="9:28" x14ac:dyDescent="0.25">
      <c r="I158" s="2" t="s">
        <v>353</v>
      </c>
      <c r="J158" s="10">
        <v>27372</v>
      </c>
      <c r="K158" s="2" t="s">
        <v>342</v>
      </c>
      <c r="L158" s="2" t="s">
        <v>343</v>
      </c>
    </row>
    <row r="159" spans="9:28" x14ac:dyDescent="0.25">
      <c r="I159" s="2" t="s">
        <v>354</v>
      </c>
      <c r="J159" s="10">
        <v>27413</v>
      </c>
      <c r="K159" s="2" t="s">
        <v>381</v>
      </c>
      <c r="L159" s="2" t="s">
        <v>365</v>
      </c>
      <c r="X159" s="13" t="str">
        <f>I223</f>
        <v>PUEBLO.RICO</v>
      </c>
      <c r="Y159" s="13" t="str">
        <f>I224</f>
        <v>QUINCHÍA</v>
      </c>
      <c r="Z159" s="13" t="str">
        <f>I225</f>
        <v>APÍA</v>
      </c>
    </row>
    <row r="160" spans="9:28" x14ac:dyDescent="0.25">
      <c r="I160" s="2" t="s">
        <v>355</v>
      </c>
      <c r="J160" s="10">
        <v>27491</v>
      </c>
      <c r="K160" s="2" t="s">
        <v>382</v>
      </c>
      <c r="L160" s="2" t="s">
        <v>383</v>
      </c>
      <c r="X160" s="2" t="s">
        <v>501</v>
      </c>
      <c r="Y160" s="2" t="s">
        <v>502</v>
      </c>
      <c r="Z160" s="2" t="s">
        <v>504</v>
      </c>
    </row>
    <row r="161" spans="7:28" x14ac:dyDescent="0.25">
      <c r="I161" s="2" t="s">
        <v>356</v>
      </c>
      <c r="J161" s="10">
        <v>27495</v>
      </c>
      <c r="K161" s="6" t="s">
        <v>384</v>
      </c>
      <c r="L161" s="6" t="s">
        <v>376</v>
      </c>
      <c r="X161" s="4" t="str">
        <f>I226</f>
        <v>POPAYÁN</v>
      </c>
    </row>
    <row r="162" spans="7:28" x14ac:dyDescent="0.25">
      <c r="I162" s="2" t="s">
        <v>357</v>
      </c>
      <c r="J162" s="10">
        <v>27001</v>
      </c>
      <c r="K162" s="6" t="s">
        <v>377</v>
      </c>
      <c r="L162" s="6" t="s">
        <v>377</v>
      </c>
      <c r="X162" s="8" t="str">
        <f>I227</f>
        <v>CAUCA</v>
      </c>
    </row>
    <row r="163" spans="7:28" x14ac:dyDescent="0.25">
      <c r="I163" s="2" t="s">
        <v>942</v>
      </c>
      <c r="J163" s="10">
        <v>27615</v>
      </c>
      <c r="K163" s="6" t="s">
        <v>378</v>
      </c>
      <c r="L163" s="6" t="s">
        <v>378</v>
      </c>
      <c r="X163" s="13" t="str">
        <f>I228</f>
        <v>BOLIVAR.</v>
      </c>
      <c r="Y163" s="13" t="str">
        <f>I229</f>
        <v>CALOTO</v>
      </c>
      <c r="Z163" s="13" t="str">
        <f>I230</f>
        <v>CORINTO</v>
      </c>
      <c r="AA163" s="13" t="str">
        <f>I231</f>
        <v>PATÍA</v>
      </c>
      <c r="AB163" s="13" t="str">
        <f>I232</f>
        <v>EL.TAMBO</v>
      </c>
    </row>
    <row r="164" spans="7:28" x14ac:dyDescent="0.25">
      <c r="I164" s="2" t="s">
        <v>358</v>
      </c>
      <c r="J164" s="10">
        <v>27787</v>
      </c>
      <c r="K164" s="6" t="s">
        <v>379</v>
      </c>
      <c r="L164" s="6" t="s">
        <v>379</v>
      </c>
      <c r="X164" s="2" t="s">
        <v>508</v>
      </c>
      <c r="Y164" s="2" t="s">
        <v>514</v>
      </c>
      <c r="Z164" s="2" t="s">
        <v>515</v>
      </c>
      <c r="AA164" s="2" t="s">
        <v>516</v>
      </c>
      <c r="AB164" s="2" t="s">
        <v>518</v>
      </c>
    </row>
    <row r="165" spans="7:28" x14ac:dyDescent="0.25">
      <c r="I165" s="2" t="s">
        <v>359</v>
      </c>
      <c r="J165" s="10">
        <v>27800</v>
      </c>
      <c r="K165" s="6" t="s">
        <v>380</v>
      </c>
      <c r="L165" s="6" t="s">
        <v>380</v>
      </c>
    </row>
    <row r="166" spans="7:28" x14ac:dyDescent="0.25">
      <c r="G166" s="3">
        <v>16</v>
      </c>
      <c r="H166" s="2" t="s">
        <v>38</v>
      </c>
      <c r="I166" s="4" t="s">
        <v>37</v>
      </c>
      <c r="K166" s="103"/>
      <c r="L166" s="103"/>
      <c r="X166" s="13" t="str">
        <f>I233</f>
        <v>GUAPÍ</v>
      </c>
      <c r="Y166" s="13" t="str">
        <f>I234</f>
        <v>POPAYÁN.</v>
      </c>
      <c r="Z166" s="13" t="str">
        <f>I237</f>
        <v>PUERTO.TEJADA</v>
      </c>
      <c r="AA166" s="13" t="str">
        <f>I238</f>
        <v>SANTANDER.DE.QUILICHAO</v>
      </c>
    </row>
    <row r="167" spans="7:28" x14ac:dyDescent="0.25">
      <c r="I167" s="8" t="s">
        <v>38</v>
      </c>
      <c r="J167" s="10">
        <v>23</v>
      </c>
      <c r="K167" s="6"/>
      <c r="L167" s="6"/>
      <c r="X167" s="2" t="s">
        <v>519</v>
      </c>
      <c r="Y167" s="2" t="s">
        <v>522</v>
      </c>
      <c r="Z167" s="2" t="s">
        <v>527</v>
      </c>
      <c r="AA167" s="2" t="s">
        <v>529</v>
      </c>
    </row>
    <row r="168" spans="7:28" x14ac:dyDescent="0.25">
      <c r="I168" s="2" t="s">
        <v>385</v>
      </c>
      <c r="J168" s="10">
        <v>23068</v>
      </c>
      <c r="K168" s="6" t="s">
        <v>392</v>
      </c>
      <c r="L168" s="6" t="s">
        <v>393</v>
      </c>
      <c r="Y168" s="2" t="s">
        <v>524</v>
      </c>
    </row>
    <row r="169" spans="7:28" x14ac:dyDescent="0.25">
      <c r="I169" s="2" t="s">
        <v>386</v>
      </c>
      <c r="J169" s="10">
        <v>23090</v>
      </c>
      <c r="K169" s="6" t="s">
        <v>820</v>
      </c>
      <c r="L169" s="6" t="s">
        <v>394</v>
      </c>
      <c r="Y169" s="2" t="s">
        <v>526</v>
      </c>
    </row>
    <row r="170" spans="7:28" x14ac:dyDescent="0.25">
      <c r="I170" s="2" t="s">
        <v>387</v>
      </c>
      <c r="J170" s="10">
        <v>23466</v>
      </c>
      <c r="K170" s="6" t="s">
        <v>398</v>
      </c>
      <c r="L170" s="6" t="s">
        <v>395</v>
      </c>
      <c r="X170" s="4" t="str">
        <f>I239</f>
        <v>SANTA.MARTA</v>
      </c>
    </row>
    <row r="171" spans="7:28" x14ac:dyDescent="0.25">
      <c r="I171" s="2" t="s">
        <v>778</v>
      </c>
      <c r="J171" s="10">
        <v>23001</v>
      </c>
      <c r="K171" s="6" t="s">
        <v>401</v>
      </c>
      <c r="L171" s="6" t="s">
        <v>98</v>
      </c>
      <c r="X171" s="8" t="str">
        <f>I240</f>
        <v>MAGDALENA</v>
      </c>
    </row>
    <row r="172" spans="7:28" x14ac:dyDescent="0.25">
      <c r="I172" s="2" t="s">
        <v>388</v>
      </c>
      <c r="J172" s="10">
        <v>23555</v>
      </c>
      <c r="K172" s="6" t="s">
        <v>402</v>
      </c>
      <c r="L172" s="6" t="s">
        <v>98</v>
      </c>
      <c r="X172" s="13" t="str">
        <f>I241</f>
        <v>ARACATACA</v>
      </c>
      <c r="Y172" s="13" t="str">
        <f>I242</f>
        <v>ARIGUANÍ</v>
      </c>
      <c r="Z172" s="13" t="str">
        <f>I243</f>
        <v>CIÉNAGA</v>
      </c>
      <c r="AA172" s="13" t="str">
        <f>I244</f>
        <v>EL.BANCO</v>
      </c>
      <c r="AB172" s="13" t="str">
        <f>I245</f>
        <v>EL.PIÑÓN</v>
      </c>
    </row>
    <row r="173" spans="7:28" x14ac:dyDescent="0.25">
      <c r="I173" s="2" t="s">
        <v>943</v>
      </c>
      <c r="J173" s="10">
        <v>23580</v>
      </c>
      <c r="K173" s="6" t="s">
        <v>403</v>
      </c>
      <c r="L173" s="6" t="s">
        <v>396</v>
      </c>
      <c r="X173" s="2" t="s">
        <v>536</v>
      </c>
      <c r="Y173" s="2" t="s">
        <v>547</v>
      </c>
      <c r="Z173" s="2" t="s">
        <v>548</v>
      </c>
      <c r="AA173" s="2" t="s">
        <v>549</v>
      </c>
      <c r="AB173" s="2" t="s">
        <v>550</v>
      </c>
    </row>
    <row r="174" spans="7:28" x14ac:dyDescent="0.25">
      <c r="I174" s="2" t="s">
        <v>389</v>
      </c>
      <c r="J174" s="10">
        <v>23660</v>
      </c>
      <c r="K174" s="6" t="s">
        <v>400</v>
      </c>
      <c r="L174" s="6" t="s">
        <v>397</v>
      </c>
    </row>
    <row r="175" spans="7:28" x14ac:dyDescent="0.25">
      <c r="I175" s="2" t="str">
        <f>I174</f>
        <v>SAHAGÚN</v>
      </c>
      <c r="J175" s="10">
        <v>23660</v>
      </c>
      <c r="K175" s="6" t="s">
        <v>399</v>
      </c>
      <c r="L175" s="6" t="s">
        <v>397</v>
      </c>
      <c r="X175" s="13" t="str">
        <f>I246</f>
        <v>FUNDACIÓN</v>
      </c>
      <c r="Y175" s="13" t="str">
        <f>I247</f>
        <v>PLATO</v>
      </c>
      <c r="Z175" s="13" t="str">
        <f>I248</f>
        <v>REMOLINO</v>
      </c>
      <c r="AA175" s="13" t="str">
        <f>I249</f>
        <v>SAN.SEBASTIÁN.DE.BUENAVENTURA</v>
      </c>
      <c r="AB175" s="13" t="str">
        <f>I250</f>
        <v>SAN.ZENÓN</v>
      </c>
    </row>
    <row r="176" spans="7:28" x14ac:dyDescent="0.25">
      <c r="I176" s="2" t="s">
        <v>944</v>
      </c>
      <c r="J176" s="10">
        <v>23678</v>
      </c>
      <c r="K176" s="6" t="s">
        <v>404</v>
      </c>
      <c r="L176" s="6" t="s">
        <v>405</v>
      </c>
      <c r="X176" s="2" t="s">
        <v>551</v>
      </c>
      <c r="Y176" s="2" t="s">
        <v>552</v>
      </c>
      <c r="Z176" s="2" t="s">
        <v>446</v>
      </c>
      <c r="AA176" s="2" t="s">
        <v>553</v>
      </c>
      <c r="AB176" s="2" t="s">
        <v>555</v>
      </c>
    </row>
    <row r="177" spans="7:28" x14ac:dyDescent="0.25">
      <c r="I177" s="2" t="s">
        <v>390</v>
      </c>
      <c r="J177" s="10">
        <v>23807</v>
      </c>
      <c r="K177" s="6" t="s">
        <v>406</v>
      </c>
      <c r="L177" s="6" t="s">
        <v>407</v>
      </c>
    </row>
    <row r="178" spans="7:28" x14ac:dyDescent="0.25">
      <c r="I178" s="2" t="s">
        <v>391</v>
      </c>
      <c r="J178" s="10">
        <v>23855</v>
      </c>
      <c r="K178" s="6" t="s">
        <v>408</v>
      </c>
      <c r="L178" s="6" t="s">
        <v>409</v>
      </c>
      <c r="X178" s="13" t="str">
        <f>I251</f>
        <v>SANTA.MARTA.</v>
      </c>
      <c r="Y178" s="13" t="str">
        <f>I255</f>
        <v>SANTA.ANA</v>
      </c>
    </row>
    <row r="179" spans="7:28" x14ac:dyDescent="0.25">
      <c r="G179" s="3">
        <v>18</v>
      </c>
      <c r="H179" s="2" t="s">
        <v>41</v>
      </c>
      <c r="I179" s="4" t="s">
        <v>39</v>
      </c>
      <c r="K179" s="103"/>
      <c r="L179" s="103"/>
      <c r="X179" s="2" t="s">
        <v>557</v>
      </c>
      <c r="Y179" s="2" t="s">
        <v>563</v>
      </c>
    </row>
    <row r="180" spans="7:28" x14ac:dyDescent="0.25">
      <c r="I180" s="8" t="s">
        <v>40</v>
      </c>
      <c r="J180" s="10">
        <v>18</v>
      </c>
      <c r="K180" s="6"/>
      <c r="L180" s="6"/>
      <c r="X180" s="2" t="s">
        <v>558</v>
      </c>
      <c r="Y180" s="2" t="s">
        <v>787</v>
      </c>
    </row>
    <row r="181" spans="7:28" x14ac:dyDescent="0.25">
      <c r="I181" s="2" t="s">
        <v>945</v>
      </c>
      <c r="J181" s="10">
        <v>44035</v>
      </c>
      <c r="K181" s="6" t="s">
        <v>130</v>
      </c>
      <c r="L181" s="6" t="s">
        <v>130</v>
      </c>
      <c r="X181" s="2" t="s">
        <v>560</v>
      </c>
    </row>
    <row r="182" spans="7:28" x14ac:dyDescent="0.25">
      <c r="I182" s="2" t="s">
        <v>410</v>
      </c>
      <c r="J182" s="10">
        <v>18001</v>
      </c>
      <c r="K182" s="2" t="s">
        <v>415</v>
      </c>
      <c r="L182" s="2" t="s">
        <v>411</v>
      </c>
      <c r="X182" s="2" t="s">
        <v>562</v>
      </c>
    </row>
    <row r="183" spans="7:28" x14ac:dyDescent="0.25">
      <c r="I183" s="2" t="s">
        <v>946</v>
      </c>
      <c r="J183" s="10">
        <v>18041</v>
      </c>
      <c r="K183" s="2" t="s">
        <v>416</v>
      </c>
      <c r="L183" s="2" t="s">
        <v>412</v>
      </c>
      <c r="X183" s="4" t="str">
        <f>I256</f>
        <v>SINCELEJO</v>
      </c>
    </row>
    <row r="184" spans="7:28" x14ac:dyDescent="0.25">
      <c r="I184" s="2" t="s">
        <v>947</v>
      </c>
      <c r="J184" s="10">
        <v>18592</v>
      </c>
      <c r="K184" s="2" t="s">
        <v>413</v>
      </c>
      <c r="L184" s="2" t="s">
        <v>414</v>
      </c>
      <c r="X184" s="8" t="str">
        <f>I257</f>
        <v>SUCRE</v>
      </c>
    </row>
    <row r="185" spans="7:28" x14ac:dyDescent="0.25">
      <c r="I185" s="8" t="s">
        <v>41</v>
      </c>
      <c r="J185" s="10">
        <v>41</v>
      </c>
      <c r="X185" s="13" t="str">
        <f>I258</f>
        <v>COROZAL</v>
      </c>
      <c r="Y185" s="13" t="str">
        <f>I259</f>
        <v>LA.UNIÓN.Sucre</v>
      </c>
      <c r="Z185" s="13" t="str">
        <f>I260</f>
        <v>PALMITO</v>
      </c>
      <c r="AA185" s="13" t="str">
        <f>I261</f>
        <v>SAMPUÉS</v>
      </c>
      <c r="AB185" s="13" t="str">
        <f>I262</f>
        <v>SAN.MARCOS</v>
      </c>
    </row>
    <row r="186" spans="7:28" x14ac:dyDescent="0.25">
      <c r="I186" s="2" t="s">
        <v>948</v>
      </c>
      <c r="J186" s="10">
        <v>41132</v>
      </c>
      <c r="K186" s="2" t="s">
        <v>426</v>
      </c>
      <c r="L186" s="2" t="s">
        <v>427</v>
      </c>
      <c r="X186" s="2" t="s">
        <v>573</v>
      </c>
      <c r="Y186" s="2" t="s">
        <v>578</v>
      </c>
      <c r="Z186" s="2" t="s">
        <v>579</v>
      </c>
      <c r="AA186" s="2" t="s">
        <v>580</v>
      </c>
      <c r="AB186" s="2" t="s">
        <v>581</v>
      </c>
    </row>
    <row r="187" spans="7:28" x14ac:dyDescent="0.25">
      <c r="I187" s="2" t="s">
        <v>417</v>
      </c>
      <c r="J187" s="10">
        <v>41244</v>
      </c>
      <c r="K187" s="2" t="s">
        <v>428</v>
      </c>
      <c r="L187" s="2" t="s">
        <v>429</v>
      </c>
    </row>
    <row r="188" spans="7:28" x14ac:dyDescent="0.25">
      <c r="I188" s="2" t="s">
        <v>419</v>
      </c>
      <c r="J188" s="10">
        <v>41298</v>
      </c>
      <c r="K188" s="2" t="s">
        <v>437</v>
      </c>
      <c r="L188" s="2" t="s">
        <v>430</v>
      </c>
      <c r="X188" s="13" t="str">
        <f>I263</f>
        <v>SAN.LUIS.DE.SINCÉ</v>
      </c>
      <c r="Y188" s="13" t="str">
        <f>I264</f>
        <v>SINCELEJO.</v>
      </c>
      <c r="Z188" s="13" t="str">
        <f>I267</f>
        <v>SUCRE.</v>
      </c>
      <c r="AA188" s="13" t="str">
        <f>I268</f>
        <v>CAIMITO</v>
      </c>
      <c r="AB188" s="13" t="str">
        <f>I269</f>
        <v>SAN.JOSE.DE.TOLUVIEJO</v>
      </c>
    </row>
    <row r="189" spans="7:28" x14ac:dyDescent="0.25">
      <c r="I189" s="2" t="s">
        <v>418</v>
      </c>
      <c r="J189" s="10">
        <v>41396</v>
      </c>
      <c r="K189" s="2" t="s">
        <v>438</v>
      </c>
      <c r="L189" s="2" t="s">
        <v>431</v>
      </c>
      <c r="X189" s="2" t="s">
        <v>582</v>
      </c>
      <c r="Y189" s="2" t="s">
        <v>584</v>
      </c>
      <c r="Z189" s="2" t="s">
        <v>591</v>
      </c>
      <c r="AA189" s="2" t="s">
        <v>599</v>
      </c>
      <c r="AB189" s="2" t="s">
        <v>600</v>
      </c>
    </row>
    <row r="190" spans="7:28" x14ac:dyDescent="0.25">
      <c r="I190" s="2" t="s">
        <v>779</v>
      </c>
      <c r="J190" s="10">
        <v>41001</v>
      </c>
      <c r="K190" s="2" t="s">
        <v>439</v>
      </c>
      <c r="L190" s="2" t="s">
        <v>440</v>
      </c>
      <c r="Y190" s="2" t="s">
        <v>586</v>
      </c>
      <c r="Z190" s="2" t="s">
        <v>787</v>
      </c>
    </row>
    <row r="191" spans="7:28" x14ac:dyDescent="0.25">
      <c r="I191" s="2" t="s">
        <v>420</v>
      </c>
      <c r="J191" s="10">
        <v>41524</v>
      </c>
      <c r="K191" s="2" t="s">
        <v>441</v>
      </c>
      <c r="L191" s="2" t="s">
        <v>432</v>
      </c>
      <c r="Y191" s="2" t="s">
        <v>588</v>
      </c>
    </row>
    <row r="192" spans="7:28" x14ac:dyDescent="0.25">
      <c r="I192" s="2" t="s">
        <v>421</v>
      </c>
      <c r="J192" s="10">
        <v>41551</v>
      </c>
      <c r="K192" s="2" t="s">
        <v>442</v>
      </c>
      <c r="L192" s="2" t="s">
        <v>433</v>
      </c>
    </row>
    <row r="193" spans="7:28" x14ac:dyDescent="0.25">
      <c r="I193" s="2" t="s">
        <v>422</v>
      </c>
      <c r="J193" s="10">
        <v>41660</v>
      </c>
      <c r="K193" s="2" t="s">
        <v>443</v>
      </c>
      <c r="L193" s="2" t="s">
        <v>444</v>
      </c>
      <c r="X193" s="13" t="str">
        <f>I270</f>
        <v>COLOSÓ</v>
      </c>
      <c r="Y193" s="13" t="str">
        <f>I271</f>
        <v>SAN.BENITO.ABAD</v>
      </c>
      <c r="Z193" s="13" t="str">
        <f>I272</f>
        <v>CHALÁN</v>
      </c>
      <c r="AA193" s="13" t="str">
        <f>I273</f>
        <v>MORROA</v>
      </c>
      <c r="AB193" s="13" t="str">
        <f>I274</f>
        <v>MAJAGUAL</v>
      </c>
    </row>
    <row r="194" spans="7:28" x14ac:dyDescent="0.25">
      <c r="I194" s="2" t="s">
        <v>423</v>
      </c>
      <c r="J194" s="10">
        <v>41797</v>
      </c>
      <c r="K194" s="2" t="s">
        <v>445</v>
      </c>
      <c r="L194" s="2" t="s">
        <v>434</v>
      </c>
      <c r="X194" s="2" t="s">
        <v>602</v>
      </c>
      <c r="Y194" s="2" t="s">
        <v>603</v>
      </c>
      <c r="Z194" s="2" t="s">
        <v>604</v>
      </c>
      <c r="AA194" s="2" t="s">
        <v>605</v>
      </c>
      <c r="AB194" s="2" t="s">
        <v>606</v>
      </c>
    </row>
    <row r="195" spans="7:28" x14ac:dyDescent="0.25">
      <c r="I195" s="2" t="s">
        <v>425</v>
      </c>
      <c r="J195" s="10">
        <v>41807</v>
      </c>
      <c r="K195" s="2" t="s">
        <v>446</v>
      </c>
      <c r="L195" s="2" t="s">
        <v>435</v>
      </c>
      <c r="X195" s="4" t="str">
        <f>I275</f>
        <v>TUNJA</v>
      </c>
    </row>
    <row r="196" spans="7:28" x14ac:dyDescent="0.25">
      <c r="I196" s="2" t="s">
        <v>424</v>
      </c>
      <c r="J196" s="10">
        <v>41885</v>
      </c>
      <c r="K196" s="2" t="s">
        <v>447</v>
      </c>
      <c r="L196" s="2" t="s">
        <v>436</v>
      </c>
      <c r="X196" s="8" t="str">
        <f>I276</f>
        <v>BOYACÁ</v>
      </c>
    </row>
    <row r="197" spans="7:28" x14ac:dyDescent="0.25">
      <c r="G197" s="3">
        <v>19</v>
      </c>
      <c r="H197" s="6" t="s">
        <v>43</v>
      </c>
      <c r="I197" s="4" t="s">
        <v>42</v>
      </c>
      <c r="K197" s="1"/>
      <c r="L197" s="1"/>
      <c r="X197" s="13" t="str">
        <f>I277</f>
        <v>CHIQUINQUIRÁ</v>
      </c>
      <c r="Y197" s="13" t="str">
        <f>I278</f>
        <v>CHITA</v>
      </c>
      <c r="Z197" s="13" t="str">
        <f>I279</f>
        <v>EL.COCUY</v>
      </c>
      <c r="AA197" s="13" t="str">
        <f>I280</f>
        <v>GUICÁN.DE.LA.SIERRA</v>
      </c>
      <c r="AB197" s="13" t="str">
        <f>I281</f>
        <v>GARAGOA</v>
      </c>
    </row>
    <row r="198" spans="7:28" x14ac:dyDescent="0.25">
      <c r="I198" s="8" t="s">
        <v>43</v>
      </c>
      <c r="J198" s="10">
        <v>52</v>
      </c>
      <c r="X198" s="2" t="s">
        <v>617</v>
      </c>
      <c r="Y198" s="2" t="s">
        <v>619</v>
      </c>
      <c r="Z198" s="2" t="s">
        <v>628</v>
      </c>
      <c r="AA198" s="2" t="s">
        <v>629</v>
      </c>
      <c r="AB198" s="2" t="s">
        <v>631</v>
      </c>
    </row>
    <row r="199" spans="7:28" x14ac:dyDescent="0.25">
      <c r="I199" s="2" t="s">
        <v>448</v>
      </c>
      <c r="J199" s="10">
        <v>52203</v>
      </c>
      <c r="K199" s="2" t="s">
        <v>462</v>
      </c>
      <c r="L199" s="2" t="s">
        <v>454</v>
      </c>
    </row>
    <row r="200" spans="7:28" x14ac:dyDescent="0.25">
      <c r="I200" s="2" t="s">
        <v>449</v>
      </c>
      <c r="J200" s="10">
        <v>52227</v>
      </c>
      <c r="K200" s="2" t="s">
        <v>455</v>
      </c>
      <c r="L200" s="2" t="s">
        <v>456</v>
      </c>
      <c r="X200" s="13" t="str">
        <f>I282</f>
        <v>LA.VICTORIA</v>
      </c>
      <c r="Y200" s="13" t="str">
        <f>I283</f>
        <v>LABRANZAGRANDE</v>
      </c>
      <c r="Z200" s="13" t="str">
        <f>I284</f>
        <v>PAUNA</v>
      </c>
      <c r="AA200" s="13" t="str">
        <f>I285</f>
        <v>PAYA</v>
      </c>
      <c r="AB200" s="13" t="str">
        <f>I286</f>
        <v>PISBA</v>
      </c>
    </row>
    <row r="201" spans="7:28" x14ac:dyDescent="0.25">
      <c r="I201" s="2" t="s">
        <v>949</v>
      </c>
      <c r="J201" s="10">
        <v>52258</v>
      </c>
      <c r="K201" s="2" t="s">
        <v>463</v>
      </c>
      <c r="L201" s="2" t="s">
        <v>464</v>
      </c>
      <c r="X201" s="2" t="s">
        <v>632</v>
      </c>
      <c r="Y201" s="2" t="s">
        <v>634</v>
      </c>
      <c r="Z201" s="2" t="s">
        <v>635</v>
      </c>
      <c r="AA201" s="2" t="s">
        <v>637</v>
      </c>
      <c r="AB201" s="2" t="s">
        <v>639</v>
      </c>
    </row>
    <row r="202" spans="7:28" x14ac:dyDescent="0.25">
      <c r="I202" s="2" t="s">
        <v>967</v>
      </c>
      <c r="J202" s="10">
        <v>52399</v>
      </c>
      <c r="K202" s="2" t="s">
        <v>465</v>
      </c>
      <c r="L202" s="2" t="s">
        <v>457</v>
      </c>
    </row>
    <row r="203" spans="7:28" x14ac:dyDescent="0.25">
      <c r="I203" s="2" t="s">
        <v>450</v>
      </c>
      <c r="J203" s="10">
        <v>52405</v>
      </c>
      <c r="K203" s="2" t="s">
        <v>466</v>
      </c>
      <c r="L203" s="2" t="s">
        <v>458</v>
      </c>
      <c r="X203" s="13" t="str">
        <f>I287</f>
        <v>RAMIRIQUÍ</v>
      </c>
      <c r="Y203" s="13" t="str">
        <f>I288</f>
        <v>RÁQUIRA</v>
      </c>
      <c r="Z203" s="13" t="str">
        <f>I289</f>
        <v>SANTA.ROSA.DE.VITERBO</v>
      </c>
      <c r="AA203" s="13" t="str">
        <f>I291</f>
        <v>SOGAMOSO</v>
      </c>
      <c r="AB203" s="13" t="str">
        <f>I293</f>
        <v>TUNJA.</v>
      </c>
    </row>
    <row r="204" spans="7:28" x14ac:dyDescent="0.25">
      <c r="I204" s="2" t="s">
        <v>950</v>
      </c>
      <c r="J204" s="10">
        <v>52418</v>
      </c>
      <c r="K204" s="2" t="s">
        <v>467</v>
      </c>
      <c r="L204" s="2" t="s">
        <v>459</v>
      </c>
      <c r="X204" s="2" t="s">
        <v>640</v>
      </c>
      <c r="Y204" s="2" t="s">
        <v>641</v>
      </c>
      <c r="Z204" s="2" t="s">
        <v>642</v>
      </c>
      <c r="AA204" s="2" t="s">
        <v>645</v>
      </c>
      <c r="AB204" s="2" t="s">
        <v>648</v>
      </c>
    </row>
    <row r="205" spans="7:28" x14ac:dyDescent="0.25">
      <c r="I205" s="2" t="s">
        <v>451</v>
      </c>
      <c r="J205" s="10">
        <v>52473</v>
      </c>
      <c r="K205" s="2" t="s">
        <v>342</v>
      </c>
      <c r="L205" s="2" t="s">
        <v>468</v>
      </c>
      <c r="Z205" s="2" t="s">
        <v>643</v>
      </c>
      <c r="AA205" s="2" t="s">
        <v>647</v>
      </c>
      <c r="AB205" s="2" t="s">
        <v>650</v>
      </c>
    </row>
    <row r="206" spans="7:28" x14ac:dyDescent="0.25">
      <c r="I206" s="2" t="s">
        <v>780</v>
      </c>
      <c r="J206" s="10">
        <v>52001</v>
      </c>
      <c r="K206" s="2" t="s">
        <v>469</v>
      </c>
      <c r="L206" s="2" t="s">
        <v>98</v>
      </c>
      <c r="AB206" s="2" t="s">
        <v>651</v>
      </c>
    </row>
    <row r="207" spans="7:28" x14ac:dyDescent="0.25">
      <c r="I207" s="2" t="s">
        <v>951</v>
      </c>
      <c r="J207" s="10">
        <v>52520</v>
      </c>
      <c r="K207" s="2" t="s">
        <v>470</v>
      </c>
      <c r="L207" s="2" t="s">
        <v>471</v>
      </c>
    </row>
    <row r="208" spans="7:28" x14ac:dyDescent="0.25">
      <c r="I208" s="2" t="s">
        <v>952</v>
      </c>
      <c r="J208" s="10">
        <v>52835</v>
      </c>
      <c r="K208" s="2" t="s">
        <v>472</v>
      </c>
      <c r="L208" s="2" t="s">
        <v>473</v>
      </c>
      <c r="X208" s="13" t="str">
        <f>I296</f>
        <v>TUNUNGUÁ</v>
      </c>
    </row>
    <row r="209" spans="7:28" x14ac:dyDescent="0.25">
      <c r="I209" s="2" t="s">
        <v>452</v>
      </c>
      <c r="J209" s="10">
        <v>52786</v>
      </c>
      <c r="K209" s="2" t="s">
        <v>474</v>
      </c>
      <c r="L209" s="2" t="s">
        <v>460</v>
      </c>
      <c r="X209" s="2" t="s">
        <v>652</v>
      </c>
    </row>
    <row r="210" spans="7:28" x14ac:dyDescent="0.25">
      <c r="I210" s="2" t="s">
        <v>453</v>
      </c>
      <c r="J210" s="10">
        <v>52838</v>
      </c>
      <c r="K210" s="2" t="s">
        <v>475</v>
      </c>
      <c r="L210" s="2" t="s">
        <v>461</v>
      </c>
    </row>
    <row r="211" spans="7:28" x14ac:dyDescent="0.25">
      <c r="I211" s="8" t="s">
        <v>55</v>
      </c>
      <c r="J211" s="10">
        <v>86</v>
      </c>
      <c r="X211" s="8" t="str">
        <f>I297</f>
        <v>CASANARE</v>
      </c>
    </row>
    <row r="212" spans="7:28" x14ac:dyDescent="0.25">
      <c r="I212" s="2" t="s">
        <v>476</v>
      </c>
      <c r="J212" s="10">
        <v>86001</v>
      </c>
      <c r="K212" s="2" t="s">
        <v>478</v>
      </c>
      <c r="L212" s="2" t="s">
        <v>479</v>
      </c>
      <c r="X212" s="13" t="str">
        <f>I298</f>
        <v>LA.SALINA</v>
      </c>
      <c r="Y212" s="13" t="str">
        <f>I299</f>
        <v>OROCUÉ</v>
      </c>
      <c r="Z212" s="13" t="str">
        <f>I300</f>
        <v>PAZ.DE.ARIPORO</v>
      </c>
      <c r="AA212" s="13" t="str">
        <f>I301</f>
        <v>TÁMARA</v>
      </c>
      <c r="AB212" s="13" t="str">
        <f>I302</f>
        <v>TRINIDAD</v>
      </c>
    </row>
    <row r="213" spans="7:28" x14ac:dyDescent="0.25">
      <c r="I213" s="2" t="s">
        <v>477</v>
      </c>
      <c r="J213" s="10">
        <v>86320</v>
      </c>
      <c r="K213" s="2" t="s">
        <v>481</v>
      </c>
      <c r="L213" s="2" t="s">
        <v>482</v>
      </c>
      <c r="X213" s="2" t="s">
        <v>657</v>
      </c>
      <c r="Y213" s="2" t="s">
        <v>659</v>
      </c>
      <c r="Z213" s="2" t="s">
        <v>661</v>
      </c>
      <c r="AA213" s="2" t="s">
        <v>664</v>
      </c>
      <c r="AB213" s="2" t="s">
        <v>666</v>
      </c>
    </row>
    <row r="214" spans="7:28" x14ac:dyDescent="0.25">
      <c r="I214" s="2" t="s">
        <v>953</v>
      </c>
      <c r="J214" s="10">
        <v>86865</v>
      </c>
      <c r="K214" s="2" t="s">
        <v>483</v>
      </c>
      <c r="L214" s="2" t="s">
        <v>484</v>
      </c>
    </row>
    <row r="215" spans="7:28" x14ac:dyDescent="0.25">
      <c r="I215" s="2" t="s">
        <v>480</v>
      </c>
      <c r="J215" s="10">
        <v>86885</v>
      </c>
      <c r="K215" s="2" t="s">
        <v>485</v>
      </c>
      <c r="L215" s="2" t="s">
        <v>486</v>
      </c>
      <c r="X215" s="13" t="str">
        <f>I303</f>
        <v>YOPAL</v>
      </c>
    </row>
    <row r="216" spans="7:28" x14ac:dyDescent="0.25">
      <c r="G216" s="3">
        <v>21</v>
      </c>
      <c r="H216" s="2" t="s">
        <v>45</v>
      </c>
      <c r="I216" s="4" t="s">
        <v>44</v>
      </c>
      <c r="K216" s="1"/>
      <c r="L216" s="1"/>
      <c r="X216" s="2" t="s">
        <v>668</v>
      </c>
    </row>
    <row r="217" spans="7:28" x14ac:dyDescent="0.25">
      <c r="I217" s="8" t="s">
        <v>45</v>
      </c>
      <c r="J217" s="10">
        <v>66</v>
      </c>
      <c r="X217" s="2" t="s">
        <v>670</v>
      </c>
    </row>
    <row r="218" spans="7:28" x14ac:dyDescent="0.25">
      <c r="I218" s="2" t="s">
        <v>954</v>
      </c>
      <c r="J218" s="10">
        <v>66088</v>
      </c>
      <c r="K218" s="2" t="s">
        <v>491</v>
      </c>
      <c r="L218" s="2" t="s">
        <v>492</v>
      </c>
      <c r="X218" s="4" t="str">
        <f>I305</f>
        <v>VALLEDUPAR</v>
      </c>
    </row>
    <row r="219" spans="7:28" x14ac:dyDescent="0.25">
      <c r="I219" s="2" t="s">
        <v>955</v>
      </c>
      <c r="J219" s="10">
        <v>66170</v>
      </c>
      <c r="K219" s="2" t="s">
        <v>493</v>
      </c>
      <c r="L219" s="2" t="s">
        <v>494</v>
      </c>
      <c r="X219" s="8" t="str">
        <f>I306</f>
        <v>CESAR</v>
      </c>
    </row>
    <row r="220" spans="7:28" x14ac:dyDescent="0.25">
      <c r="I220" s="2" t="s">
        <v>487</v>
      </c>
      <c r="J220" s="10">
        <v>66318</v>
      </c>
      <c r="K220" s="2" t="s">
        <v>498</v>
      </c>
      <c r="L220" s="2" t="s">
        <v>495</v>
      </c>
      <c r="X220" s="13" t="str">
        <f>I307</f>
        <v>AGUACHICA</v>
      </c>
      <c r="Y220" s="13" t="str">
        <f>I308</f>
        <v>BECERRIL</v>
      </c>
      <c r="Z220" s="13" t="str">
        <f>I309</f>
        <v>CHIMICHAGUA</v>
      </c>
      <c r="AA220" s="13" t="str">
        <f>I310</f>
        <v>CHIRIGUANÁ</v>
      </c>
      <c r="AB220" s="13" t="str">
        <f>I311</f>
        <v>AGUSTÍN.CODAZZI</v>
      </c>
    </row>
    <row r="221" spans="7:28" x14ac:dyDescent="0.25">
      <c r="I221" s="2" t="s">
        <v>488</v>
      </c>
      <c r="J221" s="10">
        <v>66456</v>
      </c>
      <c r="K221" s="2" t="s">
        <v>499</v>
      </c>
      <c r="L221" s="2" t="s">
        <v>496</v>
      </c>
      <c r="X221" s="2" t="s">
        <v>676</v>
      </c>
      <c r="Y221" s="2" t="s">
        <v>682</v>
      </c>
      <c r="Z221" s="2" t="s">
        <v>683</v>
      </c>
      <c r="AA221" s="2" t="s">
        <v>684</v>
      </c>
      <c r="AB221" s="2" t="s">
        <v>687</v>
      </c>
    </row>
    <row r="222" spans="7:28" x14ac:dyDescent="0.25">
      <c r="I222" s="2" t="s">
        <v>781</v>
      </c>
      <c r="J222" s="10">
        <v>66001</v>
      </c>
      <c r="K222" s="2" t="s">
        <v>500</v>
      </c>
      <c r="L222" s="2" t="s">
        <v>98</v>
      </c>
    </row>
    <row r="223" spans="7:28" x14ac:dyDescent="0.25">
      <c r="I223" s="2" t="s">
        <v>956</v>
      </c>
      <c r="J223" s="10">
        <v>66572</v>
      </c>
      <c r="K223" s="2" t="s">
        <v>501</v>
      </c>
      <c r="L223" s="2" t="s">
        <v>497</v>
      </c>
      <c r="X223" s="13" t="str">
        <f>I312</f>
        <v>CURUMANIÍ</v>
      </c>
      <c r="Y223" s="13" t="str">
        <f>I313</f>
        <v>LA.GLORIA</v>
      </c>
      <c r="Z223" s="13" t="str">
        <f>I315</f>
        <v>LA.JAGUA.DE.IBIRICO</v>
      </c>
      <c r="AA223" s="13" t="str">
        <f>I316</f>
        <v>LA.PAZ</v>
      </c>
      <c r="AB223" s="13" t="str">
        <f>I317</f>
        <v>MANAURE.BALCÓN.DEL.CESAR</v>
      </c>
    </row>
    <row r="224" spans="7:28" x14ac:dyDescent="0.25">
      <c r="I224" s="2" t="s">
        <v>489</v>
      </c>
      <c r="J224" s="10">
        <v>66594</v>
      </c>
      <c r="K224" s="2" t="s">
        <v>502</v>
      </c>
      <c r="L224" s="2" t="s">
        <v>503</v>
      </c>
      <c r="X224" s="2" t="s">
        <v>688</v>
      </c>
      <c r="Y224" s="2" t="s">
        <v>690</v>
      </c>
      <c r="Z224" s="2" t="s">
        <v>692</v>
      </c>
      <c r="AA224" s="2" t="s">
        <v>694</v>
      </c>
      <c r="AB224" s="2" t="s">
        <v>697</v>
      </c>
    </row>
    <row r="225" spans="7:28" x14ac:dyDescent="0.25">
      <c r="I225" s="2" t="s">
        <v>490</v>
      </c>
      <c r="J225" s="10">
        <v>66045</v>
      </c>
      <c r="K225" s="2" t="s">
        <v>504</v>
      </c>
      <c r="L225" s="2" t="s">
        <v>194</v>
      </c>
      <c r="Y225" s="2" t="s">
        <v>691</v>
      </c>
    </row>
    <row r="226" spans="7:28" x14ac:dyDescent="0.25">
      <c r="G226" s="3">
        <v>22</v>
      </c>
      <c r="H226" s="2" t="s">
        <v>47</v>
      </c>
      <c r="I226" s="4" t="s">
        <v>46</v>
      </c>
      <c r="K226" s="1"/>
      <c r="L226" s="1"/>
    </row>
    <row r="227" spans="7:28" x14ac:dyDescent="0.25">
      <c r="I227" s="8" t="s">
        <v>47</v>
      </c>
      <c r="J227" s="10">
        <v>19</v>
      </c>
      <c r="X227" s="13" t="str">
        <f>I318</f>
        <v>SAN.DIEGO</v>
      </c>
      <c r="Y227" s="13" t="str">
        <f>I319</f>
        <v>TAMALAMEQUE</v>
      </c>
      <c r="Z227" s="13" t="str">
        <f>I320</f>
        <v>VALLEDUPAR.</v>
      </c>
    </row>
    <row r="228" spans="7:28" x14ac:dyDescent="0.25">
      <c r="I228" s="2" t="s">
        <v>789</v>
      </c>
      <c r="J228" s="10">
        <v>19100</v>
      </c>
      <c r="K228" s="2" t="s">
        <v>508</v>
      </c>
      <c r="L228" s="2" t="s">
        <v>509</v>
      </c>
      <c r="X228" s="2" t="s">
        <v>699</v>
      </c>
      <c r="Y228" s="2" t="s">
        <v>700</v>
      </c>
      <c r="Z228" s="2" t="s">
        <v>702</v>
      </c>
    </row>
    <row r="229" spans="7:28" x14ac:dyDescent="0.25">
      <c r="I229" s="2" t="s">
        <v>505</v>
      </c>
      <c r="J229" s="10">
        <v>19142</v>
      </c>
      <c r="K229" s="2" t="s">
        <v>514</v>
      </c>
      <c r="L229" s="2" t="s">
        <v>510</v>
      </c>
      <c r="Z229" s="2" t="s">
        <v>703</v>
      </c>
    </row>
    <row r="230" spans="7:28" x14ac:dyDescent="0.25">
      <c r="I230" s="2" t="s">
        <v>506</v>
      </c>
      <c r="J230" s="10">
        <v>19212</v>
      </c>
      <c r="K230" s="2" t="s">
        <v>515</v>
      </c>
      <c r="L230" s="2" t="s">
        <v>511</v>
      </c>
    </row>
    <row r="231" spans="7:28" x14ac:dyDescent="0.25">
      <c r="I231" s="2" t="s">
        <v>507</v>
      </c>
      <c r="J231" s="10">
        <v>19532</v>
      </c>
      <c r="K231" s="2" t="s">
        <v>516</v>
      </c>
      <c r="L231" s="2" t="s">
        <v>517</v>
      </c>
      <c r="X231" s="8" t="str">
        <f>I322</f>
        <v>LA GUAJIRA</v>
      </c>
    </row>
    <row r="232" spans="7:28" x14ac:dyDescent="0.25">
      <c r="I232" s="2" t="s">
        <v>957</v>
      </c>
      <c r="J232" s="10">
        <v>19256</v>
      </c>
      <c r="K232" s="2" t="s">
        <v>518</v>
      </c>
      <c r="L232" s="2" t="s">
        <v>512</v>
      </c>
      <c r="X232" s="13" t="str">
        <f>I323</f>
        <v>RIOHACHA</v>
      </c>
      <c r="Y232" s="13" t="str">
        <f>I324</f>
        <v>SAN.JUAN.DEL.CESAR</v>
      </c>
      <c r="Z232" s="13" t="str">
        <f>I325</f>
        <v>URIBIA</v>
      </c>
      <c r="AA232" s="13" t="str">
        <f>I326</f>
        <v>FONSECA</v>
      </c>
      <c r="AB232" s="13" t="str">
        <f>I327</f>
        <v>VILLANUEVA</v>
      </c>
    </row>
    <row r="233" spans="7:28" x14ac:dyDescent="0.25">
      <c r="I233" s="2" t="s">
        <v>521</v>
      </c>
      <c r="J233" s="10">
        <v>19318</v>
      </c>
      <c r="K233" s="2" t="s">
        <v>519</v>
      </c>
      <c r="L233" s="2" t="s">
        <v>520</v>
      </c>
      <c r="X233" s="2" t="s">
        <v>709</v>
      </c>
      <c r="Y233" s="2" t="s">
        <v>714</v>
      </c>
      <c r="Z233" s="2" t="s">
        <v>716</v>
      </c>
      <c r="AA233" s="2" t="s">
        <v>717</v>
      </c>
      <c r="AB233" s="2" t="s">
        <v>718</v>
      </c>
    </row>
    <row r="234" spans="7:28" x14ac:dyDescent="0.25">
      <c r="I234" s="2" t="s">
        <v>782</v>
      </c>
      <c r="J234" s="10">
        <v>19001</v>
      </c>
      <c r="K234" s="2" t="s">
        <v>522</v>
      </c>
      <c r="L234" s="2" t="s">
        <v>523</v>
      </c>
      <c r="X234" s="4" t="str">
        <f>I328</f>
        <v>VILLAVICENCIO</v>
      </c>
    </row>
    <row r="235" spans="7:28" x14ac:dyDescent="0.25">
      <c r="I235" s="2" t="str">
        <f>I234</f>
        <v>POPAYÁN.</v>
      </c>
      <c r="J235" s="10">
        <v>19001</v>
      </c>
      <c r="K235" s="2" t="s">
        <v>524</v>
      </c>
      <c r="L235" s="2" t="s">
        <v>525</v>
      </c>
      <c r="X235" s="8" t="str">
        <f>I329</f>
        <v>GUAINÍA</v>
      </c>
    </row>
    <row r="236" spans="7:28" x14ac:dyDescent="0.25">
      <c r="I236" s="2" t="str">
        <f>I234</f>
        <v>POPAYÁN.</v>
      </c>
      <c r="J236" s="10">
        <v>19001</v>
      </c>
      <c r="K236" s="2" t="s">
        <v>526</v>
      </c>
      <c r="L236" s="2" t="s">
        <v>513</v>
      </c>
      <c r="X236" s="13" t="str">
        <f>I330</f>
        <v>BARRANCOMINAS</v>
      </c>
      <c r="Y236" s="13" t="str">
        <f>I331</f>
        <v>PUERTO.INÍRIDA</v>
      </c>
      <c r="Z236" s="13" t="str">
        <f>I332</f>
        <v>SAN.FELIPE</v>
      </c>
    </row>
    <row r="237" spans="7:28" x14ac:dyDescent="0.25">
      <c r="I237" s="2" t="s">
        <v>958</v>
      </c>
      <c r="J237" s="10">
        <v>19573</v>
      </c>
      <c r="K237" s="2" t="s">
        <v>527</v>
      </c>
      <c r="L237" s="2" t="s">
        <v>528</v>
      </c>
      <c r="X237" s="2" t="s">
        <v>720</v>
      </c>
      <c r="Y237" s="2" t="s">
        <v>722</v>
      </c>
      <c r="Z237" s="2" t="s">
        <v>724</v>
      </c>
    </row>
    <row r="238" spans="7:28" x14ac:dyDescent="0.25">
      <c r="I238" s="2" t="s">
        <v>959</v>
      </c>
      <c r="J238" s="10">
        <v>19698</v>
      </c>
      <c r="K238" s="2" t="s">
        <v>529</v>
      </c>
      <c r="L238" s="2" t="s">
        <v>528</v>
      </c>
    </row>
    <row r="239" spans="7:28" x14ac:dyDescent="0.25">
      <c r="G239" s="3">
        <v>23</v>
      </c>
      <c r="H239" s="2" t="s">
        <v>49</v>
      </c>
      <c r="I239" s="4" t="s">
        <v>960</v>
      </c>
      <c r="K239" s="1"/>
      <c r="L239" s="1"/>
      <c r="X239" s="8" t="str">
        <f>I333</f>
        <v>GUAVIARE</v>
      </c>
    </row>
    <row r="240" spans="7:28" x14ac:dyDescent="0.25">
      <c r="I240" s="8" t="s">
        <v>49</v>
      </c>
      <c r="J240" s="10">
        <v>47</v>
      </c>
      <c r="X240" s="13" t="str">
        <f>I334</f>
        <v>SAN.JOSÉ.DE.GUAVIARE</v>
      </c>
    </row>
    <row r="241" spans="7:28" x14ac:dyDescent="0.25">
      <c r="I241" s="2" t="s">
        <v>530</v>
      </c>
      <c r="J241" s="10">
        <v>47053</v>
      </c>
      <c r="K241" s="2" t="s">
        <v>536</v>
      </c>
      <c r="L241" s="2" t="s">
        <v>537</v>
      </c>
      <c r="X241" s="2" t="s">
        <v>726</v>
      </c>
    </row>
    <row r="242" spans="7:28" x14ac:dyDescent="0.25">
      <c r="I242" s="2" t="s">
        <v>531</v>
      </c>
      <c r="J242" s="10">
        <v>47058</v>
      </c>
      <c r="K242" s="2" t="s">
        <v>547</v>
      </c>
      <c r="L242" s="2" t="s">
        <v>538</v>
      </c>
    </row>
    <row r="243" spans="7:28" x14ac:dyDescent="0.25">
      <c r="I243" s="2" t="s">
        <v>532</v>
      </c>
      <c r="J243" s="10">
        <v>47189</v>
      </c>
      <c r="K243" s="2" t="s">
        <v>548</v>
      </c>
      <c r="L243" s="2" t="s">
        <v>539</v>
      </c>
      <c r="X243" s="8" t="str">
        <f>I335</f>
        <v>META</v>
      </c>
    </row>
    <row r="244" spans="7:28" x14ac:dyDescent="0.25">
      <c r="I244" s="2" t="s">
        <v>962</v>
      </c>
      <c r="J244" s="10">
        <v>47245</v>
      </c>
      <c r="K244" s="2" t="s">
        <v>549</v>
      </c>
      <c r="L244" s="2" t="s">
        <v>540</v>
      </c>
      <c r="X244" s="13" t="str">
        <f>I336</f>
        <v>ACACÍAS</v>
      </c>
      <c r="Y244" s="13" t="str">
        <f>I337</f>
        <v>CABUYARO</v>
      </c>
      <c r="Z244" s="13" t="str">
        <f>I338</f>
        <v>EL.CASTILLO</v>
      </c>
      <c r="AA244" s="13" t="str">
        <f>I339</f>
        <v>GRANADA</v>
      </c>
      <c r="AB244" s="13" t="str">
        <f>I340</f>
        <v>PUERTO.LLERAS</v>
      </c>
    </row>
    <row r="245" spans="7:28" x14ac:dyDescent="0.25">
      <c r="I245" s="2" t="s">
        <v>961</v>
      </c>
      <c r="J245" s="10">
        <v>47258</v>
      </c>
      <c r="K245" s="2" t="s">
        <v>550</v>
      </c>
      <c r="L245" s="2" t="s">
        <v>541</v>
      </c>
      <c r="X245" s="6" t="s">
        <v>733</v>
      </c>
      <c r="Y245" s="2" t="s">
        <v>729</v>
      </c>
      <c r="Z245" s="2" t="s">
        <v>734</v>
      </c>
      <c r="AA245" s="2" t="s">
        <v>735</v>
      </c>
      <c r="AB245" s="2" t="s">
        <v>737</v>
      </c>
    </row>
    <row r="246" spans="7:28" x14ac:dyDescent="0.25">
      <c r="I246" s="2" t="s">
        <v>533</v>
      </c>
      <c r="J246" s="10">
        <v>47288</v>
      </c>
      <c r="K246" s="2" t="s">
        <v>551</v>
      </c>
      <c r="L246" s="2" t="s">
        <v>542</v>
      </c>
    </row>
    <row r="247" spans="7:28" x14ac:dyDescent="0.25">
      <c r="I247" s="2" t="s">
        <v>534</v>
      </c>
      <c r="J247" s="10">
        <v>47555</v>
      </c>
      <c r="K247" s="2" t="s">
        <v>552</v>
      </c>
      <c r="L247" s="2" t="s">
        <v>543</v>
      </c>
      <c r="X247" s="13" t="str">
        <f>I341</f>
        <v>PUERTO.RICO</v>
      </c>
      <c r="Y247" s="13" t="str">
        <f>I342</f>
        <v>VILLAVICENCIO.</v>
      </c>
    </row>
    <row r="248" spans="7:28" x14ac:dyDescent="0.25">
      <c r="I248" s="2" t="s">
        <v>535</v>
      </c>
      <c r="J248" s="10">
        <v>47605</v>
      </c>
      <c r="K248" s="2" t="s">
        <v>446</v>
      </c>
      <c r="L248" s="2" t="s">
        <v>544</v>
      </c>
      <c r="X248" s="2" t="s">
        <v>738</v>
      </c>
      <c r="Y248" s="2" t="s">
        <v>739</v>
      </c>
    </row>
    <row r="249" spans="7:28" x14ac:dyDescent="0.25">
      <c r="I249" s="2" t="s">
        <v>963</v>
      </c>
      <c r="J249" s="10">
        <v>47692</v>
      </c>
      <c r="K249" s="2" t="s">
        <v>553</v>
      </c>
      <c r="L249" s="2" t="s">
        <v>554</v>
      </c>
      <c r="Y249" s="2" t="s">
        <v>742</v>
      </c>
    </row>
    <row r="250" spans="7:28" x14ac:dyDescent="0.25">
      <c r="I250" s="2" t="s">
        <v>964</v>
      </c>
      <c r="J250" s="10">
        <v>47703</v>
      </c>
      <c r="K250" s="2" t="s">
        <v>555</v>
      </c>
      <c r="L250" s="2" t="s">
        <v>545</v>
      </c>
    </row>
    <row r="251" spans="7:28" x14ac:dyDescent="0.25">
      <c r="I251" s="2" t="s">
        <v>965</v>
      </c>
      <c r="J251" s="10">
        <v>47001</v>
      </c>
      <c r="K251" s="2" t="s">
        <v>557</v>
      </c>
      <c r="L251" s="2" t="s">
        <v>556</v>
      </c>
      <c r="X251" s="8" t="str">
        <f>I344</f>
        <v>VAUPÉS</v>
      </c>
    </row>
    <row r="252" spans="7:28" x14ac:dyDescent="0.25">
      <c r="I252" s="2" t="str">
        <f>I251</f>
        <v>SANTA.MARTA.</v>
      </c>
      <c r="J252" s="10">
        <v>47001</v>
      </c>
      <c r="K252" s="2" t="s">
        <v>558</v>
      </c>
      <c r="L252" s="2" t="s">
        <v>559</v>
      </c>
      <c r="X252" s="13" t="str">
        <f>I345</f>
        <v>MITÚ</v>
      </c>
    </row>
    <row r="253" spans="7:28" x14ac:dyDescent="0.25">
      <c r="I253" s="2" t="str">
        <f>I251</f>
        <v>SANTA.MARTA.</v>
      </c>
      <c r="J253" s="10">
        <v>47001</v>
      </c>
      <c r="K253" s="2" t="s">
        <v>560</v>
      </c>
      <c r="L253" s="2" t="s">
        <v>561</v>
      </c>
      <c r="X253" s="2" t="s">
        <v>744</v>
      </c>
    </row>
    <row r="254" spans="7:28" x14ac:dyDescent="0.25">
      <c r="I254" s="2" t="str">
        <f>I251</f>
        <v>SANTA.MARTA.</v>
      </c>
      <c r="J254" s="10">
        <v>47001</v>
      </c>
      <c r="K254" s="2" t="s">
        <v>562</v>
      </c>
      <c r="L254" s="2" t="s">
        <v>546</v>
      </c>
    </row>
    <row r="255" spans="7:28" x14ac:dyDescent="0.25">
      <c r="I255" s="2" t="s">
        <v>966</v>
      </c>
      <c r="J255" s="10">
        <v>47707</v>
      </c>
      <c r="K255" s="2" t="s">
        <v>563</v>
      </c>
      <c r="L255" s="2" t="s">
        <v>564</v>
      </c>
      <c r="X255" s="8" t="str">
        <f>I346</f>
        <v>VICHADA</v>
      </c>
    </row>
    <row r="256" spans="7:28" x14ac:dyDescent="0.25">
      <c r="G256" s="3">
        <v>24</v>
      </c>
      <c r="H256" s="2" t="s">
        <v>51</v>
      </c>
      <c r="I256" s="4" t="s">
        <v>50</v>
      </c>
      <c r="K256" s="1"/>
      <c r="L256" s="1"/>
      <c r="X256" s="13" t="str">
        <f>I347</f>
        <v>CUMARIBO</v>
      </c>
      <c r="Y256" s="13" t="str">
        <f>I348</f>
        <v>LA.PRIMAVERA</v>
      </c>
      <c r="Z256" s="13" t="str">
        <f>I349</f>
        <v>PUERTO.CARREÑO</v>
      </c>
    </row>
    <row r="257" spans="9:26" x14ac:dyDescent="0.25">
      <c r="I257" s="8" t="s">
        <v>51</v>
      </c>
      <c r="J257" s="10">
        <v>70</v>
      </c>
      <c r="X257" s="2" t="s">
        <v>746</v>
      </c>
      <c r="Y257" s="2" t="s">
        <v>748</v>
      </c>
      <c r="Z257" s="2" t="s">
        <v>750</v>
      </c>
    </row>
    <row r="258" spans="9:26" x14ac:dyDescent="0.25">
      <c r="I258" s="2" t="s">
        <v>565</v>
      </c>
      <c r="J258" s="10">
        <v>70215</v>
      </c>
      <c r="K258" s="2" t="s">
        <v>573</v>
      </c>
      <c r="L258" s="2" t="s">
        <v>574</v>
      </c>
    </row>
    <row r="259" spans="9:26" x14ac:dyDescent="0.25">
      <c r="I259" s="2" t="s">
        <v>968</v>
      </c>
      <c r="J259" s="10">
        <v>70400</v>
      </c>
      <c r="K259" s="2" t="s">
        <v>578</v>
      </c>
      <c r="L259" s="2" t="s">
        <v>457</v>
      </c>
    </row>
    <row r="260" spans="9:26" x14ac:dyDescent="0.25">
      <c r="I260" s="2" t="s">
        <v>566</v>
      </c>
      <c r="J260" s="10">
        <v>70523</v>
      </c>
      <c r="K260" s="2" t="s">
        <v>579</v>
      </c>
      <c r="L260" s="2" t="s">
        <v>575</v>
      </c>
    </row>
    <row r="261" spans="9:26" x14ac:dyDescent="0.25">
      <c r="I261" s="2" t="s">
        <v>567</v>
      </c>
      <c r="J261" s="10">
        <v>70670</v>
      </c>
      <c r="K261" s="2" t="s">
        <v>580</v>
      </c>
      <c r="L261" s="2" t="s">
        <v>576</v>
      </c>
    </row>
    <row r="262" spans="9:26" x14ac:dyDescent="0.25">
      <c r="I262" s="2" t="s">
        <v>969</v>
      </c>
      <c r="J262" s="10">
        <v>70708</v>
      </c>
      <c r="K262" s="2" t="s">
        <v>581</v>
      </c>
      <c r="L262" s="2" t="s">
        <v>577</v>
      </c>
    </row>
    <row r="263" spans="9:26" x14ac:dyDescent="0.25">
      <c r="I263" s="2" t="s">
        <v>970</v>
      </c>
      <c r="J263" s="10">
        <v>70742</v>
      </c>
      <c r="K263" s="2" t="s">
        <v>582</v>
      </c>
      <c r="L263" s="2" t="s">
        <v>583</v>
      </c>
    </row>
    <row r="264" spans="9:26" x14ac:dyDescent="0.25">
      <c r="I264" s="2" t="s">
        <v>783</v>
      </c>
      <c r="J264" s="10">
        <v>707001</v>
      </c>
      <c r="K264" s="2" t="s">
        <v>584</v>
      </c>
      <c r="L264" s="2" t="s">
        <v>585</v>
      </c>
    </row>
    <row r="265" spans="9:26" x14ac:dyDescent="0.25">
      <c r="I265" s="2" t="str">
        <f>I264</f>
        <v>SINCELEJO.</v>
      </c>
      <c r="J265" s="10">
        <v>707001</v>
      </c>
      <c r="K265" s="2" t="s">
        <v>586</v>
      </c>
      <c r="L265" s="2" t="s">
        <v>587</v>
      </c>
    </row>
    <row r="266" spans="9:26" x14ac:dyDescent="0.25">
      <c r="I266" s="2" t="str">
        <f>I264</f>
        <v>SINCELEJO.</v>
      </c>
      <c r="J266" s="10">
        <v>707001</v>
      </c>
      <c r="K266" s="2" t="s">
        <v>588</v>
      </c>
      <c r="L266" s="2" t="s">
        <v>589</v>
      </c>
    </row>
    <row r="267" spans="9:26" x14ac:dyDescent="0.25">
      <c r="I267" s="2" t="s">
        <v>590</v>
      </c>
      <c r="J267" s="10">
        <v>70771</v>
      </c>
      <c r="K267" s="2" t="s">
        <v>591</v>
      </c>
      <c r="L267" s="2" t="s">
        <v>592</v>
      </c>
    </row>
    <row r="268" spans="9:26" x14ac:dyDescent="0.25">
      <c r="I268" s="2" t="s">
        <v>568</v>
      </c>
      <c r="J268" s="10">
        <v>70124</v>
      </c>
      <c r="K268" s="2" t="s">
        <v>599</v>
      </c>
      <c r="L268" s="2" t="s">
        <v>593</v>
      </c>
    </row>
    <row r="269" spans="9:26" x14ac:dyDescent="0.25">
      <c r="I269" s="2" t="s">
        <v>971</v>
      </c>
      <c r="J269" s="10">
        <v>70823</v>
      </c>
      <c r="K269" s="2" t="s">
        <v>600</v>
      </c>
      <c r="L269" s="2" t="s">
        <v>601</v>
      </c>
    </row>
    <row r="270" spans="9:26" x14ac:dyDescent="0.25">
      <c r="I270" s="2" t="s">
        <v>569</v>
      </c>
      <c r="J270" s="10">
        <v>70204</v>
      </c>
      <c r="K270" s="2" t="s">
        <v>602</v>
      </c>
      <c r="L270" s="2" t="s">
        <v>594</v>
      </c>
    </row>
    <row r="271" spans="9:26" x14ac:dyDescent="0.25">
      <c r="I271" s="2" t="s">
        <v>972</v>
      </c>
      <c r="J271" s="10">
        <v>70678</v>
      </c>
      <c r="K271" s="2" t="s">
        <v>603</v>
      </c>
      <c r="L271" s="2" t="s">
        <v>595</v>
      </c>
    </row>
    <row r="272" spans="9:26" x14ac:dyDescent="0.25">
      <c r="I272" s="2" t="s">
        <v>570</v>
      </c>
      <c r="J272" s="10">
        <v>70230</v>
      </c>
      <c r="K272" s="2" t="s">
        <v>604</v>
      </c>
      <c r="L272" s="2" t="s">
        <v>596</v>
      </c>
    </row>
    <row r="273" spans="7:12" x14ac:dyDescent="0.25">
      <c r="I273" s="2" t="s">
        <v>571</v>
      </c>
      <c r="J273" s="10">
        <v>70473</v>
      </c>
      <c r="K273" s="2" t="s">
        <v>605</v>
      </c>
      <c r="L273" s="2" t="s">
        <v>597</v>
      </c>
    </row>
    <row r="274" spans="7:12" x14ac:dyDescent="0.25">
      <c r="I274" s="2" t="s">
        <v>572</v>
      </c>
      <c r="J274" s="10">
        <v>70429</v>
      </c>
      <c r="K274" s="2" t="s">
        <v>606</v>
      </c>
      <c r="L274" s="2" t="s">
        <v>598</v>
      </c>
    </row>
    <row r="275" spans="7:12" x14ac:dyDescent="0.25">
      <c r="G275" s="3">
        <v>25</v>
      </c>
      <c r="H275" s="2" t="s">
        <v>53</v>
      </c>
      <c r="I275" s="4" t="s">
        <v>52</v>
      </c>
      <c r="K275" s="1"/>
      <c r="L275" s="1"/>
    </row>
    <row r="276" spans="7:12" x14ac:dyDescent="0.25">
      <c r="I276" s="8" t="s">
        <v>53</v>
      </c>
      <c r="J276" s="10">
        <v>15</v>
      </c>
    </row>
    <row r="277" spans="7:12" x14ac:dyDescent="0.25">
      <c r="I277" s="2" t="s">
        <v>607</v>
      </c>
      <c r="J277" s="10">
        <v>15176</v>
      </c>
      <c r="K277" s="2" t="s">
        <v>617</v>
      </c>
      <c r="L277" s="2" t="s">
        <v>618</v>
      </c>
    </row>
    <row r="278" spans="7:12" x14ac:dyDescent="0.25">
      <c r="I278" s="2" t="s">
        <v>608</v>
      </c>
      <c r="J278" s="10">
        <v>15183</v>
      </c>
      <c r="K278" s="2" t="s">
        <v>619</v>
      </c>
      <c r="L278" s="2" t="s">
        <v>620</v>
      </c>
    </row>
    <row r="279" spans="7:12" x14ac:dyDescent="0.25">
      <c r="I279" s="2" t="s">
        <v>974</v>
      </c>
      <c r="J279" s="10">
        <v>15244</v>
      </c>
      <c r="K279" s="2" t="s">
        <v>628</v>
      </c>
      <c r="L279" s="2" t="s">
        <v>621</v>
      </c>
    </row>
    <row r="280" spans="7:12" x14ac:dyDescent="0.25">
      <c r="I280" s="2" t="s">
        <v>973</v>
      </c>
      <c r="J280" s="10">
        <v>15332</v>
      </c>
      <c r="K280" s="2" t="s">
        <v>629</v>
      </c>
      <c r="L280" s="2" t="s">
        <v>630</v>
      </c>
    </row>
    <row r="281" spans="7:12" x14ac:dyDescent="0.25">
      <c r="I281" s="2" t="s">
        <v>609</v>
      </c>
      <c r="J281" s="10">
        <v>15299</v>
      </c>
      <c r="K281" s="2" t="s">
        <v>631</v>
      </c>
      <c r="L281" s="2" t="s">
        <v>622</v>
      </c>
    </row>
    <row r="282" spans="7:12" x14ac:dyDescent="0.25">
      <c r="I282" s="2" t="s">
        <v>975</v>
      </c>
      <c r="J282" s="10">
        <v>15401</v>
      </c>
      <c r="K282" s="2" t="s">
        <v>632</v>
      </c>
      <c r="L282" s="2" t="s">
        <v>633</v>
      </c>
    </row>
    <row r="283" spans="7:12" x14ac:dyDescent="0.25">
      <c r="I283" s="2" t="s">
        <v>610</v>
      </c>
      <c r="J283" s="10">
        <v>15377</v>
      </c>
      <c r="K283" s="2" t="s">
        <v>634</v>
      </c>
      <c r="L283" s="2" t="s">
        <v>623</v>
      </c>
    </row>
    <row r="284" spans="7:12" x14ac:dyDescent="0.25">
      <c r="I284" s="2" t="s">
        <v>611</v>
      </c>
      <c r="J284" s="10">
        <v>15531</v>
      </c>
      <c r="K284" s="2" t="s">
        <v>635</v>
      </c>
      <c r="L284" s="2" t="s">
        <v>624</v>
      </c>
    </row>
    <row r="285" spans="7:12" x14ac:dyDescent="0.25">
      <c r="I285" s="2" t="s">
        <v>636</v>
      </c>
      <c r="J285" s="10">
        <v>15533</v>
      </c>
      <c r="K285" s="2" t="s">
        <v>637</v>
      </c>
      <c r="L285" s="2" t="s">
        <v>638</v>
      </c>
    </row>
    <row r="286" spans="7:12" x14ac:dyDescent="0.25">
      <c r="I286" s="2" t="s">
        <v>612</v>
      </c>
      <c r="J286" s="10">
        <v>15550</v>
      </c>
      <c r="K286" s="2" t="s">
        <v>639</v>
      </c>
      <c r="L286" s="2" t="s">
        <v>625</v>
      </c>
    </row>
    <row r="287" spans="7:12" x14ac:dyDescent="0.25">
      <c r="I287" s="2" t="s">
        <v>613</v>
      </c>
      <c r="J287" s="10">
        <v>15599</v>
      </c>
      <c r="K287" s="2" t="s">
        <v>640</v>
      </c>
      <c r="L287" s="2" t="s">
        <v>626</v>
      </c>
    </row>
    <row r="288" spans="7:12" x14ac:dyDescent="0.25">
      <c r="I288" s="2" t="s">
        <v>614</v>
      </c>
      <c r="J288" s="10">
        <v>15600</v>
      </c>
      <c r="K288" s="2" t="s">
        <v>641</v>
      </c>
      <c r="L288" s="2" t="s">
        <v>627</v>
      </c>
    </row>
    <row r="289" spans="9:12" x14ac:dyDescent="0.25">
      <c r="I289" s="2" t="s">
        <v>976</v>
      </c>
      <c r="J289" s="10">
        <v>15693</v>
      </c>
      <c r="K289" s="2" t="s">
        <v>642</v>
      </c>
      <c r="L289" s="2" t="s">
        <v>98</v>
      </c>
    </row>
    <row r="290" spans="9:12" x14ac:dyDescent="0.25">
      <c r="I290" s="2" t="str">
        <f>I289</f>
        <v>SANTA.ROSA.DE.VITERBO</v>
      </c>
      <c r="J290" s="10">
        <v>15693</v>
      </c>
      <c r="K290" s="2" t="s">
        <v>643</v>
      </c>
      <c r="L290" s="2" t="s">
        <v>644</v>
      </c>
    </row>
    <row r="291" spans="9:12" x14ac:dyDescent="0.25">
      <c r="I291" s="2" t="s">
        <v>615</v>
      </c>
      <c r="J291" s="10">
        <v>15759</v>
      </c>
      <c r="K291" s="2" t="s">
        <v>645</v>
      </c>
      <c r="L291" s="2" t="s">
        <v>646</v>
      </c>
    </row>
    <row r="292" spans="9:12" x14ac:dyDescent="0.25">
      <c r="I292" s="2" t="str">
        <f>I291</f>
        <v>SOGAMOSO</v>
      </c>
      <c r="J292" s="10">
        <v>15759</v>
      </c>
      <c r="K292" s="2" t="s">
        <v>647</v>
      </c>
      <c r="L292" s="2" t="s">
        <v>646</v>
      </c>
    </row>
    <row r="293" spans="9:12" x14ac:dyDescent="0.25">
      <c r="I293" s="2" t="s">
        <v>784</v>
      </c>
      <c r="J293" s="10">
        <v>15001</v>
      </c>
      <c r="K293" s="2" t="s">
        <v>648</v>
      </c>
      <c r="L293" s="2" t="s">
        <v>649</v>
      </c>
    </row>
    <row r="294" spans="9:12" x14ac:dyDescent="0.25">
      <c r="I294" s="2" t="str">
        <f>I293</f>
        <v>TUNJA.</v>
      </c>
      <c r="J294" s="10">
        <v>15001</v>
      </c>
      <c r="K294" s="2" t="s">
        <v>650</v>
      </c>
      <c r="L294" s="2" t="s">
        <v>98</v>
      </c>
    </row>
    <row r="295" spans="9:12" x14ac:dyDescent="0.25">
      <c r="I295" s="2" t="str">
        <f>I293</f>
        <v>TUNJA.</v>
      </c>
      <c r="J295" s="10">
        <v>15001</v>
      </c>
      <c r="K295" s="2" t="s">
        <v>651</v>
      </c>
      <c r="L295" s="2" t="s">
        <v>649</v>
      </c>
    </row>
    <row r="296" spans="9:12" x14ac:dyDescent="0.25">
      <c r="I296" s="2" t="s">
        <v>616</v>
      </c>
      <c r="J296" s="10">
        <v>15832</v>
      </c>
      <c r="K296" s="2" t="s">
        <v>652</v>
      </c>
      <c r="L296" s="2" t="s">
        <v>653</v>
      </c>
    </row>
    <row r="297" spans="9:12" x14ac:dyDescent="0.25">
      <c r="I297" s="8" t="s">
        <v>54</v>
      </c>
      <c r="J297" s="10">
        <v>85</v>
      </c>
    </row>
    <row r="298" spans="9:12" x14ac:dyDescent="0.25">
      <c r="I298" s="2" t="s">
        <v>977</v>
      </c>
      <c r="J298" s="10">
        <v>85136</v>
      </c>
      <c r="K298" s="2" t="s">
        <v>657</v>
      </c>
      <c r="L298" s="2" t="s">
        <v>658</v>
      </c>
    </row>
    <row r="299" spans="9:12" x14ac:dyDescent="0.25">
      <c r="I299" s="2" t="s">
        <v>654</v>
      </c>
      <c r="J299" s="10">
        <v>85230</v>
      </c>
      <c r="K299" s="2" t="s">
        <v>659</v>
      </c>
      <c r="L299" s="2" t="s">
        <v>660</v>
      </c>
    </row>
    <row r="300" spans="9:12" x14ac:dyDescent="0.25">
      <c r="I300" s="2" t="s">
        <v>978</v>
      </c>
      <c r="J300" s="10">
        <v>85250</v>
      </c>
      <c r="K300" s="2" t="s">
        <v>661</v>
      </c>
      <c r="L300" s="2" t="s">
        <v>662</v>
      </c>
    </row>
    <row r="301" spans="9:12" x14ac:dyDescent="0.25">
      <c r="I301" s="2" t="s">
        <v>663</v>
      </c>
      <c r="J301" s="10">
        <v>85400</v>
      </c>
      <c r="K301" s="2" t="s">
        <v>664</v>
      </c>
      <c r="L301" s="2" t="s">
        <v>665</v>
      </c>
    </row>
    <row r="302" spans="9:12" x14ac:dyDescent="0.25">
      <c r="I302" s="2" t="s">
        <v>655</v>
      </c>
      <c r="J302" s="10">
        <v>85430</v>
      </c>
      <c r="K302" s="2" t="s">
        <v>666</v>
      </c>
      <c r="L302" s="2" t="s">
        <v>667</v>
      </c>
    </row>
    <row r="303" spans="9:12" x14ac:dyDescent="0.25">
      <c r="I303" s="2" t="s">
        <v>656</v>
      </c>
      <c r="J303" s="10">
        <v>85001</v>
      </c>
      <c r="K303" s="2" t="s">
        <v>668</v>
      </c>
      <c r="L303" s="2" t="s">
        <v>669</v>
      </c>
    </row>
    <row r="304" spans="9:12" x14ac:dyDescent="0.25">
      <c r="I304" s="2" t="str">
        <f>I303</f>
        <v>YOPAL</v>
      </c>
      <c r="J304" s="10">
        <v>85001</v>
      </c>
      <c r="K304" s="2" t="s">
        <v>670</v>
      </c>
      <c r="L304" s="2" t="s">
        <v>669</v>
      </c>
    </row>
    <row r="305" spans="7:12" x14ac:dyDescent="0.25">
      <c r="G305" s="3">
        <v>27</v>
      </c>
      <c r="H305" s="2" t="s">
        <v>57</v>
      </c>
      <c r="I305" s="4" t="s">
        <v>56</v>
      </c>
      <c r="K305" s="1"/>
      <c r="L305" s="1"/>
    </row>
    <row r="306" spans="7:12" x14ac:dyDescent="0.25">
      <c r="I306" s="8" t="s">
        <v>57</v>
      </c>
      <c r="J306" s="10">
        <v>20</v>
      </c>
    </row>
    <row r="307" spans="7:12" x14ac:dyDescent="0.25">
      <c r="I307" s="2" t="s">
        <v>671</v>
      </c>
      <c r="J307" s="10">
        <v>20011</v>
      </c>
      <c r="K307" s="2" t="s">
        <v>676</v>
      </c>
      <c r="L307" s="2" t="s">
        <v>677</v>
      </c>
    </row>
    <row r="308" spans="7:12" x14ac:dyDescent="0.25">
      <c r="I308" s="2" t="s">
        <v>672</v>
      </c>
      <c r="J308" s="10">
        <v>20045</v>
      </c>
      <c r="K308" s="2" t="s">
        <v>682</v>
      </c>
      <c r="L308" s="2" t="s">
        <v>678</v>
      </c>
    </row>
    <row r="309" spans="7:12" x14ac:dyDescent="0.25">
      <c r="I309" s="2" t="s">
        <v>673</v>
      </c>
      <c r="J309" s="10">
        <v>20175</v>
      </c>
      <c r="K309" s="2" t="s">
        <v>683</v>
      </c>
      <c r="L309" s="2" t="s">
        <v>679</v>
      </c>
    </row>
    <row r="310" spans="7:12" x14ac:dyDescent="0.25">
      <c r="I310" s="2" t="s">
        <v>686</v>
      </c>
      <c r="J310" s="10">
        <v>20178</v>
      </c>
      <c r="K310" s="2" t="s">
        <v>684</v>
      </c>
      <c r="L310" s="2" t="s">
        <v>685</v>
      </c>
    </row>
    <row r="311" spans="7:12" x14ac:dyDescent="0.25">
      <c r="I311" s="2" t="s">
        <v>979</v>
      </c>
      <c r="J311" s="10">
        <v>20013</v>
      </c>
      <c r="K311" s="2" t="s">
        <v>687</v>
      </c>
      <c r="L311" s="2" t="s">
        <v>680</v>
      </c>
    </row>
    <row r="312" spans="7:12" x14ac:dyDescent="0.25">
      <c r="I312" s="2" t="s">
        <v>674</v>
      </c>
      <c r="J312" s="10">
        <v>20228</v>
      </c>
      <c r="K312" s="2" t="s">
        <v>688</v>
      </c>
      <c r="L312" s="2" t="s">
        <v>689</v>
      </c>
    </row>
    <row r="313" spans="7:12" x14ac:dyDescent="0.25">
      <c r="I313" s="2" t="s">
        <v>980</v>
      </c>
      <c r="J313" s="10">
        <v>20383</v>
      </c>
      <c r="K313" s="2" t="s">
        <v>690</v>
      </c>
      <c r="L313" s="2" t="s">
        <v>681</v>
      </c>
    </row>
    <row r="314" spans="7:12" x14ac:dyDescent="0.25">
      <c r="I314" s="2" t="str">
        <f>I313</f>
        <v>LA.GLORIA</v>
      </c>
      <c r="J314" s="10">
        <v>20383</v>
      </c>
      <c r="K314" s="2" t="s">
        <v>691</v>
      </c>
      <c r="L314" s="2" t="s">
        <v>681</v>
      </c>
    </row>
    <row r="315" spans="7:12" x14ac:dyDescent="0.25">
      <c r="I315" s="2" t="s">
        <v>981</v>
      </c>
      <c r="J315" s="10">
        <v>20400</v>
      </c>
      <c r="K315" s="2" t="s">
        <v>692</v>
      </c>
      <c r="L315" s="2" t="s">
        <v>693</v>
      </c>
    </row>
    <row r="316" spans="7:12" x14ac:dyDescent="0.25">
      <c r="I316" s="2" t="s">
        <v>982</v>
      </c>
      <c r="J316" s="10">
        <v>20621</v>
      </c>
      <c r="K316" s="2" t="s">
        <v>694</v>
      </c>
      <c r="L316" s="2" t="s">
        <v>695</v>
      </c>
    </row>
    <row r="317" spans="7:12" x14ac:dyDescent="0.25">
      <c r="I317" s="2" t="s">
        <v>983</v>
      </c>
      <c r="J317" s="10">
        <v>20443</v>
      </c>
      <c r="K317" s="2" t="s">
        <v>697</v>
      </c>
      <c r="L317" s="2" t="s">
        <v>698</v>
      </c>
    </row>
    <row r="318" spans="7:12" x14ac:dyDescent="0.25">
      <c r="I318" s="2" t="s">
        <v>984</v>
      </c>
      <c r="J318" s="10">
        <v>20750</v>
      </c>
      <c r="K318" s="2" t="s">
        <v>699</v>
      </c>
      <c r="L318" s="2" t="s">
        <v>696</v>
      </c>
    </row>
    <row r="319" spans="7:12" x14ac:dyDescent="0.25">
      <c r="I319" s="2" t="s">
        <v>675</v>
      </c>
      <c r="J319" s="10">
        <v>20787</v>
      </c>
      <c r="K319" s="2" t="s">
        <v>700</v>
      </c>
      <c r="L319" s="2" t="s">
        <v>701</v>
      </c>
    </row>
    <row r="320" spans="7:12" x14ac:dyDescent="0.25">
      <c r="I320" s="2" t="s">
        <v>785</v>
      </c>
      <c r="J320" s="10">
        <v>20001</v>
      </c>
      <c r="K320" s="2" t="s">
        <v>702</v>
      </c>
      <c r="L320" s="2" t="s">
        <v>98</v>
      </c>
    </row>
    <row r="321" spans="7:12" x14ac:dyDescent="0.25">
      <c r="I321" s="2" t="str">
        <f>I320</f>
        <v>VALLEDUPAR.</v>
      </c>
      <c r="J321" s="10">
        <v>20001</v>
      </c>
      <c r="K321" s="2" t="s">
        <v>703</v>
      </c>
      <c r="L321" s="2" t="s">
        <v>704</v>
      </c>
    </row>
    <row r="322" spans="7:12" x14ac:dyDescent="0.25">
      <c r="I322" s="8" t="s">
        <v>58</v>
      </c>
      <c r="J322" s="10">
        <v>44</v>
      </c>
    </row>
    <row r="323" spans="7:12" x14ac:dyDescent="0.25">
      <c r="I323" s="2" t="s">
        <v>705</v>
      </c>
      <c r="J323" s="10">
        <v>44001</v>
      </c>
      <c r="K323" s="2" t="s">
        <v>709</v>
      </c>
      <c r="L323" s="2" t="s">
        <v>710</v>
      </c>
    </row>
    <row r="324" spans="7:12" x14ac:dyDescent="0.25">
      <c r="I324" s="2" t="s">
        <v>985</v>
      </c>
      <c r="J324" s="10">
        <v>44650</v>
      </c>
      <c r="K324" s="2" t="s">
        <v>714</v>
      </c>
      <c r="L324" s="2" t="s">
        <v>715</v>
      </c>
    </row>
    <row r="325" spans="7:12" x14ac:dyDescent="0.25">
      <c r="I325" s="2" t="s">
        <v>706</v>
      </c>
      <c r="J325" s="10">
        <v>44847</v>
      </c>
      <c r="K325" s="2" t="s">
        <v>716</v>
      </c>
      <c r="L325" s="2" t="s">
        <v>711</v>
      </c>
    </row>
    <row r="326" spans="7:12" x14ac:dyDescent="0.25">
      <c r="I326" s="2" t="s">
        <v>707</v>
      </c>
      <c r="J326" s="10">
        <v>44279</v>
      </c>
      <c r="K326" s="2" t="s">
        <v>717</v>
      </c>
      <c r="L326" s="2" t="s">
        <v>712</v>
      </c>
    </row>
    <row r="327" spans="7:12" x14ac:dyDescent="0.25">
      <c r="I327" s="2" t="s">
        <v>708</v>
      </c>
      <c r="J327" s="10">
        <v>44874</v>
      </c>
      <c r="K327" s="2" t="s">
        <v>718</v>
      </c>
      <c r="L327" s="2" t="s">
        <v>713</v>
      </c>
    </row>
    <row r="328" spans="7:12" x14ac:dyDescent="0.25">
      <c r="G328" s="3">
        <v>31</v>
      </c>
      <c r="H328" s="2" t="s">
        <v>62</v>
      </c>
      <c r="I328" s="4" t="s">
        <v>59</v>
      </c>
      <c r="K328" s="1"/>
      <c r="L328" s="1"/>
    </row>
    <row r="329" spans="7:12" x14ac:dyDescent="0.25">
      <c r="I329" s="8" t="s">
        <v>60</v>
      </c>
      <c r="J329" s="10">
        <v>94</v>
      </c>
    </row>
    <row r="330" spans="7:12" x14ac:dyDescent="0.25">
      <c r="I330" s="2" t="s">
        <v>719</v>
      </c>
      <c r="J330" s="10">
        <v>94343</v>
      </c>
      <c r="K330" s="2" t="s">
        <v>720</v>
      </c>
      <c r="L330" s="2" t="s">
        <v>721</v>
      </c>
    </row>
    <row r="331" spans="7:12" x14ac:dyDescent="0.25">
      <c r="I331" s="2" t="s">
        <v>986</v>
      </c>
      <c r="J331" s="10">
        <v>94001</v>
      </c>
      <c r="K331" s="2" t="s">
        <v>722</v>
      </c>
      <c r="L331" s="2" t="s">
        <v>723</v>
      </c>
    </row>
    <row r="332" spans="7:12" x14ac:dyDescent="0.25">
      <c r="I332" s="2" t="s">
        <v>987</v>
      </c>
      <c r="J332" s="10">
        <v>94883</v>
      </c>
      <c r="K332" s="2" t="s">
        <v>724</v>
      </c>
      <c r="L332" s="2" t="s">
        <v>725</v>
      </c>
    </row>
    <row r="333" spans="7:12" x14ac:dyDescent="0.25">
      <c r="I333" s="8" t="s">
        <v>61</v>
      </c>
      <c r="J333" s="10">
        <v>95</v>
      </c>
    </row>
    <row r="334" spans="7:12" x14ac:dyDescent="0.25">
      <c r="I334" s="2" t="s">
        <v>988</v>
      </c>
      <c r="J334" s="10">
        <v>95001</v>
      </c>
      <c r="K334" s="2" t="s">
        <v>726</v>
      </c>
      <c r="L334" s="2" t="s">
        <v>98</v>
      </c>
    </row>
    <row r="335" spans="7:12" x14ac:dyDescent="0.25">
      <c r="I335" s="8" t="s">
        <v>62</v>
      </c>
      <c r="J335" s="10">
        <v>50</v>
      </c>
    </row>
    <row r="336" spans="7:12" x14ac:dyDescent="0.25">
      <c r="I336" s="2" t="s">
        <v>727</v>
      </c>
      <c r="J336" s="10">
        <v>50006</v>
      </c>
      <c r="K336" s="6" t="s">
        <v>733</v>
      </c>
      <c r="L336" s="2" t="s">
        <v>733</v>
      </c>
    </row>
    <row r="337" spans="7:12" x14ac:dyDescent="0.25">
      <c r="I337" s="2" t="s">
        <v>728</v>
      </c>
      <c r="J337" s="10">
        <v>50124</v>
      </c>
      <c r="K337" s="2" t="s">
        <v>729</v>
      </c>
      <c r="L337" s="2" t="s">
        <v>730</v>
      </c>
    </row>
    <row r="338" spans="7:12" x14ac:dyDescent="0.25">
      <c r="I338" s="2" t="s">
        <v>989</v>
      </c>
      <c r="J338" s="10">
        <v>50251</v>
      </c>
      <c r="K338" s="2" t="s">
        <v>734</v>
      </c>
      <c r="L338" s="2" t="s">
        <v>731</v>
      </c>
    </row>
    <row r="339" spans="7:12" x14ac:dyDescent="0.25">
      <c r="I339" s="2" t="s">
        <v>768</v>
      </c>
      <c r="J339" s="10">
        <v>50313</v>
      </c>
      <c r="K339" s="2" t="s">
        <v>735</v>
      </c>
      <c r="L339" s="2" t="s">
        <v>736</v>
      </c>
    </row>
    <row r="340" spans="7:12" x14ac:dyDescent="0.25">
      <c r="I340" s="2" t="s">
        <v>990</v>
      </c>
      <c r="J340" s="10">
        <v>50577</v>
      </c>
      <c r="K340" s="2" t="s">
        <v>737</v>
      </c>
      <c r="L340" s="2" t="s">
        <v>732</v>
      </c>
    </row>
    <row r="341" spans="7:12" x14ac:dyDescent="0.25">
      <c r="I341" s="2" t="s">
        <v>947</v>
      </c>
      <c r="J341" s="10">
        <v>50559</v>
      </c>
      <c r="K341" s="2" t="s">
        <v>738</v>
      </c>
      <c r="L341" s="2" t="s">
        <v>414</v>
      </c>
    </row>
    <row r="342" spans="7:12" x14ac:dyDescent="0.25">
      <c r="I342" s="2" t="s">
        <v>786</v>
      </c>
      <c r="J342" s="10">
        <v>50001</v>
      </c>
      <c r="K342" s="2" t="s">
        <v>739</v>
      </c>
      <c r="L342" s="2" t="s">
        <v>740</v>
      </c>
    </row>
    <row r="343" spans="7:12" x14ac:dyDescent="0.25">
      <c r="I343" s="2" t="str">
        <f>I342</f>
        <v>VILLAVICENCIO.</v>
      </c>
      <c r="J343" s="10">
        <v>50001</v>
      </c>
      <c r="K343" s="2" t="s">
        <v>742</v>
      </c>
      <c r="L343" s="2" t="s">
        <v>741</v>
      </c>
    </row>
    <row r="344" spans="7:12" x14ac:dyDescent="0.25">
      <c r="I344" s="8" t="s">
        <v>63</v>
      </c>
      <c r="J344" s="10">
        <v>97</v>
      </c>
    </row>
    <row r="345" spans="7:12" x14ac:dyDescent="0.25">
      <c r="I345" s="2" t="s">
        <v>743</v>
      </c>
      <c r="J345" s="10">
        <v>97001</v>
      </c>
      <c r="K345" s="2" t="s">
        <v>744</v>
      </c>
      <c r="L345" s="2" t="s">
        <v>98</v>
      </c>
    </row>
    <row r="346" spans="7:12" x14ac:dyDescent="0.25">
      <c r="I346" s="8" t="s">
        <v>64</v>
      </c>
      <c r="J346" s="10">
        <v>99</v>
      </c>
    </row>
    <row r="347" spans="7:12" x14ac:dyDescent="0.25">
      <c r="I347" s="2" t="s">
        <v>745</v>
      </c>
      <c r="J347" s="10">
        <v>99773</v>
      </c>
      <c r="K347" s="2" t="s">
        <v>746</v>
      </c>
      <c r="L347" s="2" t="s">
        <v>747</v>
      </c>
    </row>
    <row r="348" spans="7:12" x14ac:dyDescent="0.25">
      <c r="I348" s="2" t="s">
        <v>991</v>
      </c>
      <c r="J348" s="10">
        <v>99524</v>
      </c>
      <c r="K348" s="2" t="s">
        <v>748</v>
      </c>
      <c r="L348" s="2" t="s">
        <v>749</v>
      </c>
    </row>
    <row r="349" spans="7:12" x14ac:dyDescent="0.25">
      <c r="I349" s="2" t="s">
        <v>992</v>
      </c>
      <c r="J349" s="10">
        <v>99001</v>
      </c>
      <c r="K349" s="2" t="s">
        <v>750</v>
      </c>
      <c r="L349" s="2" t="s">
        <v>751</v>
      </c>
    </row>
    <row r="350" spans="7:12" x14ac:dyDescent="0.25">
      <c r="K350" s="1"/>
      <c r="L350" s="1"/>
    </row>
    <row r="351" spans="7:12" x14ac:dyDescent="0.25">
      <c r="G351" s="21" t="s">
        <v>12</v>
      </c>
      <c r="H351" s="21" t="s">
        <v>800</v>
      </c>
      <c r="I351" s="21" t="s">
        <v>67</v>
      </c>
      <c r="K351" s="1"/>
      <c r="L351" s="1"/>
    </row>
    <row r="352" spans="7:12" x14ac:dyDescent="0.25">
      <c r="G352" s="20">
        <v>1</v>
      </c>
      <c r="H352" s="22" t="s">
        <v>28</v>
      </c>
      <c r="I352" s="4" t="s">
        <v>27</v>
      </c>
      <c r="K352" s="1"/>
      <c r="L352" s="1"/>
    </row>
    <row r="353" spans="7:12" x14ac:dyDescent="0.25">
      <c r="G353" s="20">
        <v>2</v>
      </c>
      <c r="H353" s="22" t="s">
        <v>357</v>
      </c>
      <c r="I353" s="4" t="s">
        <v>34</v>
      </c>
      <c r="K353" s="1"/>
      <c r="L353" s="1"/>
    </row>
    <row r="354" spans="7:12" x14ac:dyDescent="0.25">
      <c r="G354" s="20">
        <v>3</v>
      </c>
      <c r="H354" s="22" t="s">
        <v>410</v>
      </c>
      <c r="I354" s="4" t="s">
        <v>39</v>
      </c>
      <c r="K354" s="1"/>
      <c r="L354" s="1"/>
    </row>
    <row r="355" spans="7:12" x14ac:dyDescent="0.25">
      <c r="G355" s="20">
        <v>4</v>
      </c>
      <c r="H355" s="22" t="s">
        <v>656</v>
      </c>
      <c r="I355" s="4" t="s">
        <v>52</v>
      </c>
      <c r="K355" s="1"/>
      <c r="L355" s="1"/>
    </row>
    <row r="356" spans="7:12" x14ac:dyDescent="0.25">
      <c r="G356" s="20">
        <v>5</v>
      </c>
      <c r="H356" s="22" t="s">
        <v>705</v>
      </c>
      <c r="I356" s="4" t="s">
        <v>56</v>
      </c>
      <c r="K356" s="1"/>
      <c r="L356" s="1"/>
    </row>
    <row r="357" spans="7:12" x14ac:dyDescent="0.25">
      <c r="G357" s="3">
        <v>9</v>
      </c>
      <c r="H357" s="2" t="s">
        <v>26</v>
      </c>
      <c r="I357" s="4" t="s">
        <v>24</v>
      </c>
      <c r="K357" s="1"/>
      <c r="L357" s="1"/>
    </row>
    <row r="358" spans="7:12" x14ac:dyDescent="0.25">
      <c r="K358" s="1"/>
      <c r="L358" s="1"/>
    </row>
    <row r="359" spans="7:12" x14ac:dyDescent="0.25">
      <c r="K359" s="1"/>
      <c r="L359" s="1"/>
    </row>
    <row r="360" spans="7:12" x14ac:dyDescent="0.25">
      <c r="K360" s="1"/>
      <c r="L360" s="1"/>
    </row>
    <row r="361" spans="7:12" x14ac:dyDescent="0.25">
      <c r="K361" s="1"/>
      <c r="L361" s="1"/>
    </row>
    <row r="362" spans="7:12" x14ac:dyDescent="0.25">
      <c r="G362" s="3">
        <v>11</v>
      </c>
      <c r="H362" s="2" t="s">
        <v>29</v>
      </c>
      <c r="I362" s="4" t="s">
        <v>27</v>
      </c>
      <c r="K362" s="1"/>
      <c r="L362" s="1"/>
    </row>
    <row r="363" spans="7:12" x14ac:dyDescent="0.25">
      <c r="G363" s="3">
        <v>15</v>
      </c>
      <c r="H363" s="2" t="s">
        <v>36</v>
      </c>
      <c r="I363" s="4" t="s">
        <v>34</v>
      </c>
      <c r="K363" s="1"/>
      <c r="L363" s="1"/>
    </row>
    <row r="364" spans="7:12" x14ac:dyDescent="0.25">
      <c r="G364" s="3">
        <v>17</v>
      </c>
      <c r="H364" s="2" t="s">
        <v>40</v>
      </c>
      <c r="I364" s="4" t="s">
        <v>39</v>
      </c>
      <c r="K364" s="1"/>
      <c r="L364" s="1"/>
    </row>
    <row r="365" spans="7:12" x14ac:dyDescent="0.25">
      <c r="G365" s="3">
        <v>20</v>
      </c>
      <c r="H365" s="6" t="s">
        <v>55</v>
      </c>
      <c r="I365" s="4" t="s">
        <v>42</v>
      </c>
      <c r="K365" s="1"/>
      <c r="L365" s="1"/>
    </row>
    <row r="366" spans="7:12" x14ac:dyDescent="0.25">
      <c r="G366" s="3">
        <v>26</v>
      </c>
      <c r="H366" s="2" t="s">
        <v>54</v>
      </c>
      <c r="I366" s="4" t="s">
        <v>52</v>
      </c>
      <c r="K366" s="1"/>
      <c r="L366" s="1"/>
    </row>
    <row r="367" spans="7:12" x14ac:dyDescent="0.25">
      <c r="G367" s="3">
        <v>28</v>
      </c>
      <c r="H367" s="2" t="s">
        <v>58</v>
      </c>
      <c r="I367" s="4" t="s">
        <v>56</v>
      </c>
      <c r="K367" s="1"/>
      <c r="L367" s="1"/>
    </row>
    <row r="368" spans="7:12" x14ac:dyDescent="0.25">
      <c r="G368" s="3">
        <v>29</v>
      </c>
      <c r="H368" s="2" t="s">
        <v>60</v>
      </c>
      <c r="I368" s="4" t="s">
        <v>59</v>
      </c>
      <c r="K368" s="1"/>
      <c r="L368" s="1"/>
    </row>
    <row r="369" spans="7:12" x14ac:dyDescent="0.25">
      <c r="G369" s="3">
        <v>30</v>
      </c>
      <c r="H369" s="2" t="s">
        <v>61</v>
      </c>
      <c r="I369" s="4" t="s">
        <v>59</v>
      </c>
      <c r="K369" s="1"/>
      <c r="L369" s="1"/>
    </row>
    <row r="370" spans="7:12" x14ac:dyDescent="0.25">
      <c r="G370" s="3">
        <v>32</v>
      </c>
      <c r="H370" s="2" t="s">
        <v>63</v>
      </c>
      <c r="I370" s="4" t="s">
        <v>59</v>
      </c>
      <c r="K370" s="1"/>
      <c r="L370" s="1"/>
    </row>
    <row r="371" spans="7:12" x14ac:dyDescent="0.25">
      <c r="G371" s="3">
        <v>33</v>
      </c>
      <c r="H371" s="2" t="s">
        <v>64</v>
      </c>
      <c r="I371" s="4" t="s">
        <v>59</v>
      </c>
      <c r="K371" s="1"/>
      <c r="L371" s="1"/>
    </row>
    <row r="372" spans="7:12" x14ac:dyDescent="0.25">
      <c r="K372" s="1"/>
      <c r="L372" s="1"/>
    </row>
    <row r="373" spans="7:12" x14ac:dyDescent="0.25">
      <c r="K373" s="1"/>
      <c r="L373" s="1"/>
    </row>
    <row r="374" spans="7:12" x14ac:dyDescent="0.25">
      <c r="K374" s="1"/>
      <c r="L374" s="1"/>
    </row>
    <row r="375" spans="7:12" x14ac:dyDescent="0.25">
      <c r="K375" s="1"/>
      <c r="L375" s="1"/>
    </row>
    <row r="376" spans="7:12" x14ac:dyDescent="0.25">
      <c r="K376" s="1"/>
      <c r="L376" s="1"/>
    </row>
    <row r="377" spans="7:12" x14ac:dyDescent="0.25">
      <c r="K377" s="1"/>
      <c r="L377" s="1"/>
    </row>
    <row r="378" spans="7:12" x14ac:dyDescent="0.25">
      <c r="K378" s="1"/>
      <c r="L378" s="1"/>
    </row>
    <row r="379" spans="7:12" x14ac:dyDescent="0.25">
      <c r="I379" s="4"/>
      <c r="K379" s="1"/>
      <c r="L379" s="1"/>
    </row>
    <row r="380" spans="7:12" x14ac:dyDescent="0.25">
      <c r="K380" s="1"/>
      <c r="L380" s="1"/>
    </row>
    <row r="381" spans="7:12" x14ac:dyDescent="0.25">
      <c r="K381" s="1"/>
      <c r="L381" s="1"/>
    </row>
    <row r="382" spans="7:12" x14ac:dyDescent="0.25">
      <c r="K382" s="1"/>
      <c r="L382" s="1"/>
    </row>
    <row r="383" spans="7:12" x14ac:dyDescent="0.25">
      <c r="K383" s="1"/>
      <c r="L383" s="1"/>
    </row>
    <row r="384" spans="7:12" x14ac:dyDescent="0.25">
      <c r="K384" s="1"/>
      <c r="L384" s="1"/>
    </row>
    <row r="385" spans="11:12" x14ac:dyDescent="0.25">
      <c r="K385" s="1"/>
      <c r="L385" s="1"/>
    </row>
    <row r="386" spans="11:12" x14ac:dyDescent="0.25">
      <c r="K386" s="1"/>
      <c r="L386" s="1"/>
    </row>
    <row r="387" spans="11:12" x14ac:dyDescent="0.25">
      <c r="K387" s="1"/>
      <c r="L387" s="1"/>
    </row>
    <row r="388" spans="11:12" x14ac:dyDescent="0.25">
      <c r="K388" s="1"/>
      <c r="L388" s="1"/>
    </row>
    <row r="389" spans="11:12" x14ac:dyDescent="0.25">
      <c r="K389" s="1"/>
      <c r="L389" s="1"/>
    </row>
    <row r="390" spans="11:12" x14ac:dyDescent="0.25">
      <c r="K390" s="1"/>
      <c r="L390" s="1"/>
    </row>
    <row r="391" spans="11:12" x14ac:dyDescent="0.25">
      <c r="K391" s="1"/>
      <c r="L391" s="1"/>
    </row>
    <row r="392" spans="11:12" x14ac:dyDescent="0.25">
      <c r="K392" s="1"/>
      <c r="L392" s="1"/>
    </row>
    <row r="393" spans="11:12" x14ac:dyDescent="0.25">
      <c r="K393" s="1"/>
      <c r="L393" s="1"/>
    </row>
    <row r="394" spans="11:12" x14ac:dyDescent="0.25">
      <c r="K394" s="1"/>
      <c r="L394" s="1"/>
    </row>
    <row r="395" spans="11:12" x14ac:dyDescent="0.25">
      <c r="K395" s="1"/>
      <c r="L395" s="1"/>
    </row>
    <row r="396" spans="11:12" x14ac:dyDescent="0.25">
      <c r="K396" s="1"/>
      <c r="L396" s="1"/>
    </row>
    <row r="397" spans="11:12" x14ac:dyDescent="0.25">
      <c r="K397" s="1"/>
      <c r="L397" s="1"/>
    </row>
    <row r="398" spans="11:12" x14ac:dyDescent="0.25">
      <c r="K398" s="1"/>
      <c r="L398" s="1"/>
    </row>
    <row r="399" spans="11:12" x14ac:dyDescent="0.25">
      <c r="K399" s="1"/>
      <c r="L399" s="1"/>
    </row>
    <row r="400" spans="11:12" x14ac:dyDescent="0.25">
      <c r="K400" s="1"/>
      <c r="L400" s="1"/>
    </row>
    <row r="401" spans="11:12" x14ac:dyDescent="0.25">
      <c r="K401" s="1"/>
      <c r="L401" s="1"/>
    </row>
    <row r="402" spans="11:12" x14ac:dyDescent="0.25">
      <c r="K402" s="1"/>
      <c r="L402" s="1"/>
    </row>
    <row r="403" spans="11:12" x14ac:dyDescent="0.25">
      <c r="K403" s="1"/>
      <c r="L403" s="1"/>
    </row>
    <row r="404" spans="11:12" x14ac:dyDescent="0.25">
      <c r="K404" s="1"/>
      <c r="L404" s="1"/>
    </row>
    <row r="405" spans="11:12" x14ac:dyDescent="0.25">
      <c r="K405" s="1"/>
      <c r="L405" s="1"/>
    </row>
    <row r="406" spans="11:12" x14ac:dyDescent="0.25">
      <c r="K406" s="1"/>
      <c r="L406" s="1"/>
    </row>
    <row r="407" spans="11:12" x14ac:dyDescent="0.25">
      <c r="K407" s="1"/>
      <c r="L407" s="1"/>
    </row>
    <row r="408" spans="11:12" x14ac:dyDescent="0.25">
      <c r="K408" s="1"/>
      <c r="L408" s="1"/>
    </row>
    <row r="409" spans="11:12" x14ac:dyDescent="0.25">
      <c r="K409" s="1"/>
      <c r="L409" s="1"/>
    </row>
    <row r="410" spans="11:12" x14ac:dyDescent="0.25">
      <c r="K410" s="1"/>
      <c r="L410" s="1"/>
    </row>
    <row r="411" spans="11:12" x14ac:dyDescent="0.25">
      <c r="K411" s="1"/>
      <c r="L411" s="1"/>
    </row>
    <row r="412" spans="11:12" x14ac:dyDescent="0.25">
      <c r="K412" s="1"/>
      <c r="L412" s="1"/>
    </row>
    <row r="413" spans="11:12" x14ac:dyDescent="0.25">
      <c r="K413" s="1"/>
      <c r="L413" s="1"/>
    </row>
    <row r="414" spans="11:12" x14ac:dyDescent="0.25">
      <c r="K414" s="1"/>
      <c r="L414" s="1"/>
    </row>
    <row r="415" spans="11:12" x14ac:dyDescent="0.25">
      <c r="K415" s="1"/>
      <c r="L415" s="1"/>
    </row>
    <row r="416" spans="11:12" x14ac:dyDescent="0.25">
      <c r="K416" s="1"/>
      <c r="L416" s="1"/>
    </row>
    <row r="417" spans="11:12" x14ac:dyDescent="0.25">
      <c r="K417" s="1"/>
      <c r="L417" s="1"/>
    </row>
    <row r="418" spans="11:12" x14ac:dyDescent="0.25">
      <c r="K418" s="1"/>
      <c r="L418" s="1"/>
    </row>
    <row r="419" spans="11:12" x14ac:dyDescent="0.25">
      <c r="K419" s="1"/>
      <c r="L419" s="1"/>
    </row>
    <row r="420" spans="11:12" x14ac:dyDescent="0.25">
      <c r="K420" s="1"/>
      <c r="L420" s="1"/>
    </row>
    <row r="421" spans="11:12" x14ac:dyDescent="0.25">
      <c r="K421" s="1"/>
      <c r="L421" s="1"/>
    </row>
    <row r="422" spans="11:12" x14ac:dyDescent="0.25">
      <c r="K422" s="1"/>
      <c r="L422" s="1"/>
    </row>
    <row r="423" spans="11:12" x14ac:dyDescent="0.25">
      <c r="K423" s="1"/>
      <c r="L423" s="1"/>
    </row>
    <row r="424" spans="11:12" x14ac:dyDescent="0.25">
      <c r="K424" s="1"/>
      <c r="L424" s="1"/>
    </row>
    <row r="425" spans="11:12" x14ac:dyDescent="0.25">
      <c r="K425" s="1"/>
      <c r="L425" s="1"/>
    </row>
    <row r="426" spans="11:12" x14ac:dyDescent="0.25">
      <c r="K426" s="1"/>
      <c r="L426" s="1"/>
    </row>
    <row r="427" spans="11:12" x14ac:dyDescent="0.25">
      <c r="K427" s="1"/>
      <c r="L427" s="1"/>
    </row>
    <row r="428" spans="11:12" x14ac:dyDescent="0.25">
      <c r="K428" s="1"/>
      <c r="L428" s="1"/>
    </row>
    <row r="429" spans="11:12" x14ac:dyDescent="0.25">
      <c r="K429" s="1"/>
      <c r="L429" s="1"/>
    </row>
    <row r="430" spans="11:12" x14ac:dyDescent="0.25">
      <c r="K430" s="1"/>
      <c r="L430" s="1"/>
    </row>
    <row r="431" spans="11:12" x14ac:dyDescent="0.25">
      <c r="K431" s="1"/>
      <c r="L431" s="1"/>
    </row>
    <row r="432" spans="11:12" x14ac:dyDescent="0.25">
      <c r="K432" s="1"/>
      <c r="L432" s="1"/>
    </row>
    <row r="433" spans="11:12" x14ac:dyDescent="0.25">
      <c r="K433" s="1"/>
      <c r="L433" s="1"/>
    </row>
    <row r="434" spans="11:12" x14ac:dyDescent="0.25">
      <c r="K434" s="1"/>
      <c r="L434" s="1"/>
    </row>
    <row r="435" spans="11:12" x14ac:dyDescent="0.25">
      <c r="K435" s="1"/>
      <c r="L435" s="1"/>
    </row>
    <row r="436" spans="11:12" x14ac:dyDescent="0.25">
      <c r="K436" s="1"/>
      <c r="L436" s="1"/>
    </row>
    <row r="437" spans="11:12" x14ac:dyDescent="0.25">
      <c r="K437" s="1"/>
      <c r="L437" s="1"/>
    </row>
    <row r="438" spans="11:12" x14ac:dyDescent="0.25">
      <c r="K438" s="1"/>
      <c r="L438" s="1"/>
    </row>
    <row r="439" spans="11:12" x14ac:dyDescent="0.25">
      <c r="K439" s="1"/>
      <c r="L439" s="1"/>
    </row>
    <row r="440" spans="11:12" x14ac:dyDescent="0.25">
      <c r="K440" s="1"/>
      <c r="L440" s="1"/>
    </row>
    <row r="441" spans="11:12" x14ac:dyDescent="0.25">
      <c r="K441" s="1"/>
      <c r="L441" s="1"/>
    </row>
    <row r="442" spans="11:12" x14ac:dyDescent="0.25">
      <c r="K442" s="1"/>
      <c r="L442" s="1"/>
    </row>
    <row r="443" spans="11:12" x14ac:dyDescent="0.25">
      <c r="K443" s="1"/>
      <c r="L443" s="1"/>
    </row>
    <row r="444" spans="11:12" x14ac:dyDescent="0.25">
      <c r="K444" s="1"/>
      <c r="L444" s="1"/>
    </row>
    <row r="445" spans="11:12" x14ac:dyDescent="0.25">
      <c r="K445" s="1"/>
      <c r="L445" s="1"/>
    </row>
    <row r="446" spans="11:12" x14ac:dyDescent="0.25">
      <c r="K446" s="1"/>
      <c r="L446" s="1"/>
    </row>
    <row r="447" spans="11:12" x14ac:dyDescent="0.25">
      <c r="K447" s="1"/>
      <c r="L447" s="1"/>
    </row>
    <row r="448" spans="11:12" x14ac:dyDescent="0.25">
      <c r="K448" s="1"/>
      <c r="L448" s="1"/>
    </row>
    <row r="449" spans="11:12" x14ac:dyDescent="0.25">
      <c r="K449" s="1"/>
      <c r="L449" s="1"/>
    </row>
    <row r="450" spans="11:12" x14ac:dyDescent="0.25">
      <c r="K450" s="1"/>
      <c r="L450" s="1"/>
    </row>
    <row r="451" spans="11:12" x14ac:dyDescent="0.25">
      <c r="K451" s="1"/>
      <c r="L451" s="1"/>
    </row>
    <row r="452" spans="11:12" x14ac:dyDescent="0.25">
      <c r="K452" s="1"/>
      <c r="L452" s="1"/>
    </row>
    <row r="453" spans="11:12" x14ac:dyDescent="0.25">
      <c r="K453" s="1"/>
      <c r="L453" s="1"/>
    </row>
    <row r="454" spans="11:12" x14ac:dyDescent="0.25">
      <c r="K454" s="1"/>
      <c r="L454" s="1"/>
    </row>
    <row r="455" spans="11:12" x14ac:dyDescent="0.25">
      <c r="K455" s="1"/>
      <c r="L455" s="1"/>
    </row>
    <row r="456" spans="11:12" x14ac:dyDescent="0.25">
      <c r="K456" s="1"/>
      <c r="L456" s="1"/>
    </row>
    <row r="457" spans="11:12" x14ac:dyDescent="0.25">
      <c r="K457" s="1"/>
      <c r="L457" s="1"/>
    </row>
    <row r="458" spans="11:12" x14ac:dyDescent="0.25">
      <c r="K458" s="1"/>
      <c r="L458" s="1"/>
    </row>
    <row r="459" spans="11:12" x14ac:dyDescent="0.25">
      <c r="K459" s="1"/>
      <c r="L459" s="1"/>
    </row>
    <row r="460" spans="11:12" x14ac:dyDescent="0.25">
      <c r="K460" s="1"/>
      <c r="L460" s="1"/>
    </row>
    <row r="461" spans="11:12" x14ac:dyDescent="0.25">
      <c r="K461" s="1"/>
      <c r="L461" s="1"/>
    </row>
    <row r="462" spans="11:12" x14ac:dyDescent="0.25">
      <c r="K462" s="1"/>
      <c r="L462" s="1"/>
    </row>
    <row r="463" spans="11:12" x14ac:dyDescent="0.25">
      <c r="K463" s="1"/>
      <c r="L463" s="1"/>
    </row>
    <row r="464" spans="11:12" x14ac:dyDescent="0.25">
      <c r="K464" s="1"/>
      <c r="L464" s="1"/>
    </row>
    <row r="465" spans="11:12" x14ac:dyDescent="0.25">
      <c r="K465" s="1"/>
      <c r="L465" s="1"/>
    </row>
    <row r="466" spans="11:12" x14ac:dyDescent="0.25">
      <c r="K466" s="1"/>
      <c r="L466" s="1"/>
    </row>
    <row r="467" spans="11:12" x14ac:dyDescent="0.25">
      <c r="K467" s="1"/>
      <c r="L467" s="1"/>
    </row>
    <row r="468" spans="11:12" x14ac:dyDescent="0.25">
      <c r="K468" s="1"/>
      <c r="L468" s="1"/>
    </row>
    <row r="469" spans="11:12" x14ac:dyDescent="0.25">
      <c r="K469" s="1"/>
      <c r="L469" s="1"/>
    </row>
    <row r="470" spans="11:12" x14ac:dyDescent="0.25">
      <c r="K470" s="1"/>
      <c r="L470" s="1"/>
    </row>
    <row r="471" spans="11:12" x14ac:dyDescent="0.25">
      <c r="K471" s="1"/>
      <c r="L471" s="1"/>
    </row>
    <row r="472" spans="11:12" x14ac:dyDescent="0.25">
      <c r="K472" s="1"/>
      <c r="L472" s="1"/>
    </row>
    <row r="473" spans="11:12" x14ac:dyDescent="0.25">
      <c r="K473" s="1"/>
      <c r="L473" s="1"/>
    </row>
    <row r="474" spans="11:12" x14ac:dyDescent="0.25">
      <c r="K474" s="1"/>
      <c r="L474" s="1"/>
    </row>
    <row r="475" spans="11:12" x14ac:dyDescent="0.25">
      <c r="K475" s="1"/>
      <c r="L475" s="1"/>
    </row>
    <row r="476" spans="11:12" x14ac:dyDescent="0.25">
      <c r="K476" s="1"/>
      <c r="L476" s="1"/>
    </row>
    <row r="477" spans="11:12" x14ac:dyDescent="0.25">
      <c r="K477" s="1"/>
      <c r="L477" s="1"/>
    </row>
    <row r="478" spans="11:12" x14ac:dyDescent="0.25">
      <c r="K478" s="1"/>
      <c r="L478" s="1"/>
    </row>
    <row r="479" spans="11:12" x14ac:dyDescent="0.25">
      <c r="K479" s="1"/>
      <c r="L479" s="1"/>
    </row>
    <row r="480" spans="11:12" x14ac:dyDescent="0.25">
      <c r="K480" s="1"/>
      <c r="L480" s="1"/>
    </row>
    <row r="481" spans="11:12" x14ac:dyDescent="0.25">
      <c r="K481" s="1"/>
      <c r="L481" s="1"/>
    </row>
    <row r="482" spans="11:12" x14ac:dyDescent="0.25">
      <c r="K482" s="1"/>
      <c r="L482" s="1"/>
    </row>
    <row r="483" spans="11:12" x14ac:dyDescent="0.25">
      <c r="K483" s="1"/>
      <c r="L483" s="1"/>
    </row>
    <row r="484" spans="11:12" x14ac:dyDescent="0.25">
      <c r="K484" s="1"/>
      <c r="L484" s="1"/>
    </row>
    <row r="485" spans="11:12" x14ac:dyDescent="0.25">
      <c r="K485" s="1"/>
      <c r="L485" s="1"/>
    </row>
    <row r="486" spans="11:12" x14ac:dyDescent="0.25">
      <c r="K486" s="1"/>
      <c r="L486" s="1"/>
    </row>
    <row r="487" spans="11:12" x14ac:dyDescent="0.25">
      <c r="K487" s="1"/>
      <c r="L487" s="1"/>
    </row>
    <row r="488" spans="11:12" x14ac:dyDescent="0.25">
      <c r="K488" s="1"/>
      <c r="L488" s="1"/>
    </row>
    <row r="489" spans="11:12" x14ac:dyDescent="0.25">
      <c r="K489" s="1"/>
      <c r="L489" s="1"/>
    </row>
    <row r="490" spans="11:12" x14ac:dyDescent="0.25">
      <c r="K490" s="1"/>
      <c r="L490" s="1"/>
    </row>
    <row r="491" spans="11:12" x14ac:dyDescent="0.25">
      <c r="K491" s="1"/>
      <c r="L491" s="1"/>
    </row>
    <row r="492" spans="11:12" x14ac:dyDescent="0.25">
      <c r="K492" s="1"/>
      <c r="L492" s="1"/>
    </row>
    <row r="493" spans="11:12" x14ac:dyDescent="0.25">
      <c r="K493" s="1"/>
      <c r="L493" s="1"/>
    </row>
    <row r="494" spans="11:12" x14ac:dyDescent="0.25">
      <c r="K494" s="1"/>
      <c r="L494" s="1"/>
    </row>
    <row r="495" spans="11:12" x14ac:dyDescent="0.25">
      <c r="K495" s="1"/>
      <c r="L495" s="1"/>
    </row>
    <row r="496" spans="11:12" x14ac:dyDescent="0.25">
      <c r="K496" s="1"/>
      <c r="L496" s="1"/>
    </row>
    <row r="497" spans="11:12" x14ac:dyDescent="0.25">
      <c r="K497" s="1"/>
      <c r="L497" s="1"/>
    </row>
    <row r="498" spans="11:12" x14ac:dyDescent="0.25">
      <c r="K498" s="1"/>
      <c r="L498" s="1"/>
    </row>
    <row r="499" spans="11:12" x14ac:dyDescent="0.25">
      <c r="K499" s="1"/>
      <c r="L499" s="1"/>
    </row>
    <row r="500" spans="11:12" x14ac:dyDescent="0.25">
      <c r="K500" s="1"/>
      <c r="L500" s="1"/>
    </row>
    <row r="501" spans="11:12" x14ac:dyDescent="0.25">
      <c r="K501" s="1"/>
      <c r="L501" s="1"/>
    </row>
    <row r="502" spans="11:12" x14ac:dyDescent="0.25">
      <c r="K502" s="1"/>
      <c r="L502" s="1"/>
    </row>
    <row r="503" spans="11:12" x14ac:dyDescent="0.25">
      <c r="K503" s="1"/>
      <c r="L503" s="1"/>
    </row>
    <row r="504" spans="11:12" x14ac:dyDescent="0.25">
      <c r="K504" s="1"/>
      <c r="L504" s="1"/>
    </row>
    <row r="505" spans="11:12" x14ac:dyDescent="0.25">
      <c r="K505" s="1"/>
      <c r="L505" s="1"/>
    </row>
    <row r="506" spans="11:12" x14ac:dyDescent="0.25">
      <c r="K506" s="1"/>
      <c r="L506" s="1"/>
    </row>
    <row r="507" spans="11:12" x14ac:dyDescent="0.25">
      <c r="K507" s="1"/>
      <c r="L507" s="1"/>
    </row>
    <row r="508" spans="11:12" x14ac:dyDescent="0.25">
      <c r="K508" s="1"/>
      <c r="L508" s="1"/>
    </row>
    <row r="509" spans="11:12" x14ac:dyDescent="0.25">
      <c r="K509" s="1"/>
      <c r="L509" s="1"/>
    </row>
    <row r="510" spans="11:12" x14ac:dyDescent="0.25">
      <c r="K510" s="1"/>
      <c r="L510" s="1"/>
    </row>
    <row r="511" spans="11:12" x14ac:dyDescent="0.25">
      <c r="K511" s="1"/>
      <c r="L511" s="1"/>
    </row>
    <row r="512" spans="11:12" x14ac:dyDescent="0.25">
      <c r="K512" s="1"/>
      <c r="L512" s="1"/>
    </row>
    <row r="513" spans="11:12" x14ac:dyDescent="0.25">
      <c r="K513" s="1"/>
      <c r="L513" s="1"/>
    </row>
    <row r="514" spans="11:12" x14ac:dyDescent="0.25">
      <c r="K514" s="1"/>
      <c r="L514" s="1"/>
    </row>
    <row r="515" spans="11:12" x14ac:dyDescent="0.25">
      <c r="K515" s="1"/>
      <c r="L515" s="1"/>
    </row>
    <row r="516" spans="11:12" x14ac:dyDescent="0.25">
      <c r="K516" s="1"/>
      <c r="L516" s="1"/>
    </row>
    <row r="517" spans="11:12" x14ac:dyDescent="0.25">
      <c r="K517" s="1"/>
      <c r="L517" s="1"/>
    </row>
    <row r="518" spans="11:12" x14ac:dyDescent="0.25">
      <c r="K518" s="1"/>
      <c r="L518" s="1"/>
    </row>
    <row r="519" spans="11:12" x14ac:dyDescent="0.25">
      <c r="K519" s="1"/>
      <c r="L519" s="1"/>
    </row>
    <row r="520" spans="11:12" x14ac:dyDescent="0.25">
      <c r="K520" s="1"/>
      <c r="L520" s="1"/>
    </row>
    <row r="521" spans="11:12" x14ac:dyDescent="0.25">
      <c r="K521" s="1"/>
      <c r="L521" s="1"/>
    </row>
    <row r="522" spans="11:12" x14ac:dyDescent="0.25">
      <c r="K522" s="1"/>
      <c r="L522" s="1"/>
    </row>
    <row r="523" spans="11:12" x14ac:dyDescent="0.25">
      <c r="K523" s="1"/>
      <c r="L523" s="1"/>
    </row>
    <row r="524" spans="11:12" x14ac:dyDescent="0.25">
      <c r="K524" s="1"/>
      <c r="L524" s="1"/>
    </row>
    <row r="525" spans="11:12" x14ac:dyDescent="0.25">
      <c r="K525" s="1"/>
      <c r="L525" s="1"/>
    </row>
    <row r="526" spans="11:12" x14ac:dyDescent="0.25">
      <c r="K526" s="1"/>
      <c r="L526" s="1"/>
    </row>
    <row r="527" spans="11:12" x14ac:dyDescent="0.25">
      <c r="K527" s="1"/>
      <c r="L527" s="1"/>
    </row>
    <row r="528" spans="11:12" x14ac:dyDescent="0.25">
      <c r="K528" s="1"/>
      <c r="L528" s="1"/>
    </row>
    <row r="529" spans="11:12" x14ac:dyDescent="0.25">
      <c r="K529" s="1"/>
      <c r="L529" s="1"/>
    </row>
    <row r="530" spans="11:12" x14ac:dyDescent="0.25">
      <c r="K530" s="1"/>
      <c r="L530" s="1"/>
    </row>
    <row r="531" spans="11:12" x14ac:dyDescent="0.25">
      <c r="K531" s="1"/>
      <c r="L531" s="1"/>
    </row>
    <row r="532" spans="11:12" x14ac:dyDescent="0.25">
      <c r="K532" s="1"/>
      <c r="L532" s="1"/>
    </row>
    <row r="533" spans="11:12" x14ac:dyDescent="0.25">
      <c r="K533" s="1"/>
      <c r="L533" s="1"/>
    </row>
    <row r="534" spans="11:12" x14ac:dyDescent="0.25">
      <c r="K534" s="1"/>
      <c r="L534" s="1"/>
    </row>
    <row r="535" spans="11:12" x14ac:dyDescent="0.25">
      <c r="K535" s="1"/>
      <c r="L535" s="1"/>
    </row>
    <row r="536" spans="11:12" x14ac:dyDescent="0.25">
      <c r="K536" s="1"/>
      <c r="L536" s="1"/>
    </row>
    <row r="537" spans="11:12" x14ac:dyDescent="0.25">
      <c r="K537" s="1"/>
      <c r="L537" s="1"/>
    </row>
    <row r="538" spans="11:12" x14ac:dyDescent="0.25">
      <c r="K538" s="1"/>
      <c r="L538" s="1"/>
    </row>
    <row r="539" spans="11:12" x14ac:dyDescent="0.25">
      <c r="K539" s="1"/>
      <c r="L539" s="1"/>
    </row>
    <row r="540" spans="11:12" x14ac:dyDescent="0.25">
      <c r="K540" s="1"/>
      <c r="L540" s="1"/>
    </row>
    <row r="541" spans="11:12" x14ac:dyDescent="0.25">
      <c r="K541" s="1"/>
      <c r="L541" s="1"/>
    </row>
    <row r="542" spans="11:12" x14ac:dyDescent="0.25">
      <c r="K542" s="1"/>
      <c r="L542" s="1"/>
    </row>
    <row r="543" spans="11:12" x14ac:dyDescent="0.25">
      <c r="K543" s="1"/>
      <c r="L543" s="1"/>
    </row>
    <row r="544" spans="11:12" x14ac:dyDescent="0.25">
      <c r="K544" s="1"/>
      <c r="L544" s="1"/>
    </row>
    <row r="545" spans="11:12" x14ac:dyDescent="0.25">
      <c r="K545" s="1"/>
      <c r="L545" s="1"/>
    </row>
    <row r="546" spans="11:12" x14ac:dyDescent="0.25">
      <c r="K546" s="1"/>
      <c r="L546" s="1"/>
    </row>
    <row r="547" spans="11:12" x14ac:dyDescent="0.25">
      <c r="K547" s="1"/>
      <c r="L547" s="1"/>
    </row>
    <row r="548" spans="11:12" x14ac:dyDescent="0.25">
      <c r="K548" s="1"/>
      <c r="L548" s="1"/>
    </row>
    <row r="549" spans="11:12" x14ac:dyDescent="0.25">
      <c r="K549" s="1"/>
      <c r="L549" s="1"/>
    </row>
    <row r="550" spans="11:12" x14ac:dyDescent="0.25">
      <c r="K550" s="1"/>
      <c r="L550" s="1"/>
    </row>
    <row r="645" spans="11:11" x14ac:dyDescent="0.25">
      <c r="K645" s="5"/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FC0DB-B9B6-4E10-B54A-EA14C823B59A}">
  <sheetPr>
    <pageSetUpPr fitToPage="1"/>
  </sheetPr>
  <dimension ref="A1:P123"/>
  <sheetViews>
    <sheetView view="pageBreakPreview" zoomScaleNormal="75" zoomScaleSheetLayoutView="10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ColWidth="11.42578125" defaultRowHeight="15" x14ac:dyDescent="0.25"/>
  <cols>
    <col min="1" max="1" width="5.7109375" style="27" customWidth="1"/>
    <col min="2" max="4" width="18.7109375" style="28" customWidth="1"/>
    <col min="5" max="5" width="12.140625" style="28" customWidth="1"/>
    <col min="6" max="6" width="15.140625" style="28" customWidth="1"/>
    <col min="7" max="7" width="11.42578125" style="28" customWidth="1"/>
    <col min="8" max="8" width="24.42578125" style="28" customWidth="1"/>
    <col min="9" max="9" width="24.28515625" style="28" customWidth="1"/>
    <col min="10" max="10" width="5.7109375" style="28" customWidth="1"/>
    <col min="11" max="16384" width="11.42578125" style="28"/>
  </cols>
  <sheetData>
    <row r="1" spans="1:10" ht="15" customHeight="1" x14ac:dyDescent="0.25">
      <c r="A1" s="35" t="s">
        <v>810</v>
      </c>
      <c r="B1" s="36"/>
      <c r="C1" s="37"/>
      <c r="D1" s="208" t="s">
        <v>0</v>
      </c>
      <c r="E1" s="208"/>
      <c r="F1" s="208"/>
      <c r="G1" s="208"/>
      <c r="H1" s="193"/>
      <c r="I1" s="37"/>
      <c r="J1" s="38"/>
    </row>
    <row r="2" spans="1:10" ht="15" customHeight="1" x14ac:dyDescent="0.25">
      <c r="A2" s="39"/>
      <c r="B2" s="33"/>
      <c r="C2" s="40"/>
      <c r="D2" s="209" t="s">
        <v>1</v>
      </c>
      <c r="E2" s="209"/>
      <c r="F2" s="209"/>
      <c r="G2" s="209"/>
      <c r="H2" s="194"/>
      <c r="I2" s="40"/>
      <c r="J2" s="41"/>
    </row>
    <row r="3" spans="1:10" ht="15" customHeight="1" thickBot="1" x14ac:dyDescent="0.3">
      <c r="A3" s="29"/>
      <c r="B3" s="30"/>
      <c r="C3" s="42"/>
      <c r="D3" s="210" t="s">
        <v>880</v>
      </c>
      <c r="E3" s="210"/>
      <c r="F3" s="210"/>
      <c r="G3" s="210"/>
      <c r="H3" s="195"/>
      <c r="I3" s="42"/>
      <c r="J3" s="43"/>
    </row>
    <row r="4" spans="1:10" ht="9.9499999999999993" customHeight="1" x14ac:dyDescent="0.25">
      <c r="A4" s="44"/>
      <c r="B4" s="36"/>
      <c r="C4" s="36"/>
      <c r="D4" s="36"/>
      <c r="E4" s="36"/>
      <c r="F4" s="36"/>
      <c r="G4" s="36"/>
      <c r="H4" s="36"/>
      <c r="I4" s="36"/>
      <c r="J4" s="45"/>
    </row>
    <row r="5" spans="1:10" ht="15" customHeight="1" x14ac:dyDescent="0.25">
      <c r="A5" s="39"/>
      <c r="B5" s="207" t="s">
        <v>1018</v>
      </c>
      <c r="C5" s="207"/>
      <c r="D5" s="207"/>
      <c r="E5" s="207"/>
      <c r="F5" s="207"/>
      <c r="G5" s="207"/>
      <c r="H5" s="207"/>
      <c r="I5" s="207"/>
      <c r="J5" s="54"/>
    </row>
    <row r="6" spans="1:10" ht="15" customHeight="1" x14ac:dyDescent="0.25">
      <c r="A6" s="39"/>
      <c r="B6" s="207" t="s">
        <v>799</v>
      </c>
      <c r="C6" s="207"/>
      <c r="D6" s="207"/>
      <c r="E6" s="207"/>
      <c r="F6" s="207"/>
      <c r="G6" s="207"/>
      <c r="H6" s="207"/>
      <c r="I6" s="207"/>
      <c r="J6" s="54"/>
    </row>
    <row r="7" spans="1:10" ht="15" customHeight="1" x14ac:dyDescent="0.25">
      <c r="A7" s="39"/>
      <c r="B7" s="63"/>
      <c r="C7" s="140" t="s">
        <v>996</v>
      </c>
      <c r="D7" s="192"/>
      <c r="E7" s="192"/>
      <c r="F7" s="192"/>
      <c r="G7" s="192"/>
      <c r="H7" s="192"/>
      <c r="I7" s="192"/>
      <c r="J7" s="54"/>
    </row>
    <row r="8" spans="1:10" ht="15" customHeight="1" x14ac:dyDescent="0.25">
      <c r="A8" s="39"/>
      <c r="B8" s="52" t="s">
        <v>836</v>
      </c>
      <c r="C8" s="131"/>
      <c r="D8" s="192"/>
      <c r="G8" s="33"/>
      <c r="H8" s="51" t="str">
        <f>'Ficha 1 MyM'!E8</f>
        <v>FECHA:</v>
      </c>
      <c r="I8" s="115" t="str">
        <f>'Ficha 1 MyM'!$F$8</f>
        <v>dd-mm-aa</v>
      </c>
      <c r="J8" s="54"/>
    </row>
    <row r="9" spans="1:10" ht="15.75" thickBot="1" x14ac:dyDescent="0.3">
      <c r="A9" s="39"/>
      <c r="B9" s="52"/>
      <c r="C9" s="192"/>
      <c r="D9" s="192"/>
      <c r="E9" s="51"/>
      <c r="F9" s="64"/>
      <c r="G9" s="33"/>
      <c r="H9" s="64"/>
      <c r="I9" s="192"/>
      <c r="J9" s="54"/>
    </row>
    <row r="10" spans="1:10" ht="15" customHeight="1" x14ac:dyDescent="0.25">
      <c r="A10" s="85"/>
      <c r="B10" s="235" t="s">
        <v>893</v>
      </c>
      <c r="C10" s="235"/>
      <c r="D10" s="235"/>
      <c r="E10" s="235"/>
      <c r="F10" s="235"/>
      <c r="G10" s="235"/>
      <c r="H10" s="235"/>
      <c r="I10" s="235"/>
      <c r="J10" s="86"/>
    </row>
    <row r="11" spans="1:10" ht="9.9499999999999993" customHeight="1" x14ac:dyDescent="0.25">
      <c r="A11" s="49"/>
      <c r="B11" s="192"/>
      <c r="C11" s="192"/>
      <c r="D11" s="192"/>
      <c r="E11" s="33"/>
      <c r="F11" s="192"/>
      <c r="G11" s="192"/>
      <c r="H11" s="192"/>
      <c r="I11" s="192"/>
      <c r="J11" s="54"/>
    </row>
    <row r="12" spans="1:10" ht="15" customHeight="1" x14ac:dyDescent="0.25">
      <c r="A12" s="39"/>
      <c r="B12" s="52" t="str">
        <f>'Ficha 1 MyM'!B10</f>
        <v>SECCIONAL</v>
      </c>
      <c r="C12" s="139" t="str">
        <f>IFERROR(VLOOKUP($C$8,FORMATO1,2,FALSE)," ")</f>
        <v xml:space="preserve"> </v>
      </c>
      <c r="D12" s="192"/>
      <c r="E12" s="52" t="str">
        <f>'Ficha 1 MyM'!D10</f>
        <v>DEPARTAMENTO</v>
      </c>
      <c r="F12" s="33"/>
      <c r="G12" s="241" t="str">
        <f>IFERROR(VLOOKUP($C$8,FORMATO1,4,FALSE)," ")</f>
        <v xml:space="preserve"> </v>
      </c>
      <c r="H12" s="241"/>
      <c r="I12" s="241"/>
      <c r="J12" s="54"/>
    </row>
    <row r="13" spans="1:10" ht="15" customHeight="1" x14ac:dyDescent="0.25">
      <c r="A13" s="39"/>
      <c r="B13" s="52" t="str">
        <f>'Ficha 1 MyM'!C10</f>
        <v>COORDINACIÓN</v>
      </c>
      <c r="C13" s="138" t="str">
        <f>IFERROR(VLOOKUP($C$8,FORMATO1,3,FALSE)," ")</f>
        <v xml:space="preserve"> </v>
      </c>
      <c r="D13" s="192"/>
      <c r="E13" s="52" t="str">
        <f>'Ficha 1 MyM'!F10</f>
        <v>CIUDAD o MUNICIPIO</v>
      </c>
      <c r="F13" s="33"/>
      <c r="G13" s="241" t="str">
        <f>IFERROR(VLOOKUP($C$8,FORMATO1,6,FALSE)," ")</f>
        <v xml:space="preserve"> </v>
      </c>
      <c r="H13" s="241"/>
      <c r="I13" s="241"/>
      <c r="J13" s="54"/>
    </row>
    <row r="14" spans="1:10" ht="9.9499999999999993" customHeight="1" x14ac:dyDescent="0.2">
      <c r="A14" s="39"/>
      <c r="B14" s="52"/>
      <c r="C14" s="192"/>
      <c r="D14" s="53"/>
      <c r="E14" s="33"/>
      <c r="F14" s="192"/>
      <c r="G14" s="192"/>
      <c r="H14" s="192"/>
      <c r="I14" s="192"/>
      <c r="J14" s="54"/>
    </row>
    <row r="15" spans="1:10" ht="27" customHeight="1" x14ac:dyDescent="0.25">
      <c r="A15" s="39"/>
      <c r="B15" s="51" t="str">
        <f>'Ficha 1 MyM'!H10</f>
        <v>DIRECCIÓN</v>
      </c>
      <c r="C15" s="241" t="str">
        <f>IFERROR(VLOOKUP($C$8,FORMATO1,8,FALSE)," ")</f>
        <v xml:space="preserve"> </v>
      </c>
      <c r="D15" s="241"/>
      <c r="E15" s="241"/>
      <c r="F15" s="84" t="str">
        <f>'Ficha 1 MyM'!I10</f>
        <v>Propio</v>
      </c>
      <c r="G15" s="87" t="str">
        <f>IFERROR(VLOOKUP($C$8,FORMATO1,9,FALSE)," ")</f>
        <v xml:space="preserve"> </v>
      </c>
      <c r="H15" s="84" t="s">
        <v>884</v>
      </c>
      <c r="I15" s="197"/>
      <c r="J15" s="34"/>
    </row>
    <row r="16" spans="1:10" ht="30" customHeight="1" x14ac:dyDescent="0.25">
      <c r="A16" s="39"/>
      <c r="B16" s="51" t="str">
        <f>'Ficha 1 MyM'!K10</f>
        <v>EDIFICIO</v>
      </c>
      <c r="C16" s="241" t="str">
        <f>IFERROR(VLOOKUP($C$8,FORMATO1,11,FALSE)," ")</f>
        <v xml:space="preserve"> </v>
      </c>
      <c r="D16" s="241"/>
      <c r="E16" s="241"/>
      <c r="F16" s="84" t="str">
        <f>'Ficha 1 MyM'!J10</f>
        <v>Comodato</v>
      </c>
      <c r="G16" s="87" t="str">
        <f>IFERROR(VLOOKUP($C$8,FORMATO1,10,FALSE)," ")</f>
        <v xml:space="preserve"> </v>
      </c>
      <c r="H16" s="84" t="s">
        <v>885</v>
      </c>
      <c r="I16" s="197"/>
      <c r="J16" s="34"/>
    </row>
    <row r="17" spans="1:16" s="79" customFormat="1" ht="9.9499999999999993" customHeight="1" x14ac:dyDescent="0.25">
      <c r="A17" s="74"/>
      <c r="B17" s="75"/>
      <c r="C17" s="76"/>
      <c r="D17" s="76"/>
      <c r="E17" s="77"/>
      <c r="F17" s="75"/>
      <c r="G17" s="76"/>
      <c r="H17" s="75"/>
      <c r="I17" s="76"/>
      <c r="J17" s="78"/>
    </row>
    <row r="18" spans="1:16" s="81" customFormat="1" ht="25.5" x14ac:dyDescent="0.25">
      <c r="A18" s="80"/>
      <c r="B18" s="196" t="s">
        <v>886</v>
      </c>
      <c r="C18" s="133"/>
      <c r="D18" s="83" t="s">
        <v>888</v>
      </c>
      <c r="E18" s="133"/>
      <c r="F18" s="83" t="s">
        <v>887</v>
      </c>
      <c r="G18" s="197"/>
      <c r="H18" s="83" t="s">
        <v>889</v>
      </c>
      <c r="I18" s="133"/>
      <c r="J18" s="82"/>
    </row>
    <row r="19" spans="1:16" ht="9.9499999999999993" customHeight="1" x14ac:dyDescent="0.25">
      <c r="A19" s="49"/>
      <c r="B19" s="192"/>
      <c r="C19" s="192"/>
      <c r="D19" s="192"/>
      <c r="E19" s="33"/>
      <c r="F19" s="192"/>
      <c r="G19" s="192"/>
      <c r="H19" s="192"/>
      <c r="I19" s="192"/>
      <c r="J19" s="54"/>
    </row>
    <row r="20" spans="1:16" s="81" customFormat="1" ht="38.25" customHeight="1" x14ac:dyDescent="0.25">
      <c r="A20" s="80"/>
      <c r="B20" s="239" t="s">
        <v>890</v>
      </c>
      <c r="C20" s="240"/>
      <c r="D20" s="197"/>
      <c r="E20" s="33"/>
      <c r="F20" s="83" t="s">
        <v>891</v>
      </c>
      <c r="G20" s="197"/>
      <c r="H20" s="83" t="s">
        <v>892</v>
      </c>
      <c r="I20" s="18"/>
      <c r="J20" s="82"/>
    </row>
    <row r="21" spans="1:16" ht="9.9499999999999993" customHeight="1" x14ac:dyDescent="0.25">
      <c r="A21" s="49"/>
      <c r="B21" s="192"/>
      <c r="C21" s="192"/>
      <c r="D21" s="192"/>
      <c r="E21" s="33"/>
      <c r="F21" s="192"/>
      <c r="G21" s="192"/>
      <c r="H21" s="192"/>
      <c r="I21" s="192"/>
      <c r="J21" s="54"/>
    </row>
    <row r="22" spans="1:16" s="81" customFormat="1" ht="39.950000000000003" customHeight="1" x14ac:dyDescent="0.25">
      <c r="A22" s="80"/>
      <c r="B22" s="96" t="s">
        <v>913</v>
      </c>
      <c r="C22" s="134"/>
      <c r="D22" s="96" t="s">
        <v>914</v>
      </c>
      <c r="E22" s="248">
        <v>0</v>
      </c>
      <c r="F22" s="249"/>
      <c r="G22" s="96" t="s">
        <v>915</v>
      </c>
      <c r="H22" s="246"/>
      <c r="I22" s="247"/>
      <c r="J22" s="82"/>
    </row>
    <row r="23" spans="1:16" ht="9.9499999999999993" customHeight="1" thickBot="1" x14ac:dyDescent="0.3">
      <c r="A23" s="49"/>
      <c r="B23" s="192"/>
      <c r="C23" s="192"/>
      <c r="D23" s="192"/>
      <c r="E23" s="33"/>
      <c r="F23" s="192"/>
      <c r="G23" s="192"/>
      <c r="H23" s="192"/>
      <c r="I23" s="192"/>
      <c r="J23" s="54"/>
    </row>
    <row r="24" spans="1:16" ht="15" customHeight="1" x14ac:dyDescent="0.25">
      <c r="A24" s="85"/>
      <c r="B24" s="235" t="s">
        <v>894</v>
      </c>
      <c r="C24" s="235"/>
      <c r="D24" s="235"/>
      <c r="E24" s="235"/>
      <c r="F24" s="235"/>
      <c r="G24" s="235"/>
      <c r="H24" s="235"/>
      <c r="I24" s="235"/>
      <c r="J24" s="86"/>
    </row>
    <row r="25" spans="1:16" ht="9.9499999999999993" customHeight="1" x14ac:dyDescent="0.25">
      <c r="A25" s="49"/>
      <c r="B25" s="192"/>
      <c r="C25" s="192"/>
      <c r="D25" s="192"/>
      <c r="E25" s="33"/>
      <c r="F25" s="192"/>
      <c r="G25" s="192"/>
      <c r="H25" s="192"/>
      <c r="I25" s="192"/>
      <c r="J25" s="54"/>
    </row>
    <row r="26" spans="1:16" s="60" customFormat="1" ht="38.25" customHeight="1" x14ac:dyDescent="0.25">
      <c r="A26" s="57"/>
      <c r="B26" s="198" t="str">
        <f>'Ficha 1 MyM'!M10</f>
        <v>VALOR VIGENCIA
2021</v>
      </c>
      <c r="C26" s="198" t="str">
        <f>'Ficha 1 MyM'!N10</f>
        <v>VALOR
VIGENCIA FUTURA
2022</v>
      </c>
      <c r="D26" s="198" t="str">
        <f>'Ficha 1 MyM'!O10</f>
        <v>TOTAL RECURSOS
20xx + 20xx</v>
      </c>
      <c r="E26" s="58" t="str">
        <f>'Ficha 1 MyM'!Q10</f>
        <v>GASTO RECURRENTE</v>
      </c>
      <c r="F26" s="198" t="str">
        <f>'Ficha 1 MyM'!P10</f>
        <v>NIVEL IMPORTANCIA</v>
      </c>
      <c r="G26" s="242" t="str">
        <f>'Ficha 1 MyM'!R10</f>
        <v>PRODUCTO</v>
      </c>
      <c r="H26" s="242"/>
      <c r="I26" s="242"/>
      <c r="J26" s="59"/>
    </row>
    <row r="27" spans="1:16" ht="21.75" customHeight="1" x14ac:dyDescent="0.25">
      <c r="A27" s="49"/>
      <c r="B27" s="116" t="str">
        <f>IFERROR(VLOOKUP($C$8,FORMATO1,13,FALSE)," ")</f>
        <v xml:space="preserve"> </v>
      </c>
      <c r="C27" s="116" t="str">
        <f>IFERROR(VLOOKUP($C$8,FORMATO1,14,FALSE)," ")</f>
        <v xml:space="preserve"> </v>
      </c>
      <c r="D27" s="117" t="str">
        <f>IFERROR(VLOOKUP($C$8,FORMATO1,15,FALSE)," ")</f>
        <v xml:space="preserve"> </v>
      </c>
      <c r="E27" s="118" t="str">
        <f>IFERROR(VLOOKUP($C$8,FORMATO1,17,FALSE)," ")</f>
        <v xml:space="preserve"> </v>
      </c>
      <c r="F27" s="87" t="str">
        <f>IFERROR(VLOOKUP($C$8,FORMATO1,16,FALSE)," ")</f>
        <v xml:space="preserve"> </v>
      </c>
      <c r="G27" s="243" t="str">
        <f>IFERROR(VLOOKUP($C$8,FORMATO1,18,FALSE)," ")</f>
        <v xml:space="preserve"> </v>
      </c>
      <c r="H27" s="244"/>
      <c r="I27" s="245"/>
      <c r="J27" s="54"/>
      <c r="P27" s="60"/>
    </row>
    <row r="28" spans="1:16" ht="9.9499999999999993" customHeight="1" x14ac:dyDescent="0.25">
      <c r="A28" s="49"/>
      <c r="B28" s="192"/>
      <c r="C28" s="192"/>
      <c r="D28" s="192"/>
      <c r="E28" s="192"/>
      <c r="F28" s="33"/>
      <c r="G28" s="33"/>
      <c r="H28" s="33"/>
      <c r="I28" s="192"/>
      <c r="J28" s="54"/>
      <c r="L28" s="51"/>
      <c r="M28" s="73"/>
      <c r="O28" s="51"/>
      <c r="P28" s="60"/>
    </row>
    <row r="29" spans="1:16" ht="65.099999999999994" customHeight="1" x14ac:dyDescent="0.25">
      <c r="A29" s="39"/>
      <c r="B29" s="52" t="str">
        <f>'Ficha 1 MyM'!L10</f>
        <v>OBJETO</v>
      </c>
      <c r="C29" s="250" t="str">
        <f>IFERROR(VLOOKUP($C$8,FORMATO1,12,FALSE)," ")</f>
        <v xml:space="preserve"> </v>
      </c>
      <c r="D29" s="250"/>
      <c r="E29" s="250"/>
      <c r="F29" s="250"/>
      <c r="G29" s="250"/>
      <c r="H29" s="250"/>
      <c r="I29" s="250"/>
      <c r="J29" s="54"/>
      <c r="P29" s="60"/>
    </row>
    <row r="30" spans="1:16" ht="9.9499999999999993" customHeight="1" thickBot="1" x14ac:dyDescent="0.3">
      <c r="A30" s="55"/>
      <c r="B30" s="31"/>
      <c r="C30" s="31"/>
      <c r="D30" s="31"/>
      <c r="E30" s="31"/>
      <c r="F30" s="31"/>
      <c r="G30" s="31"/>
      <c r="H30" s="31"/>
      <c r="I30" s="31"/>
      <c r="J30" s="56"/>
    </row>
    <row r="31" spans="1:16" ht="9.9499999999999993" customHeight="1" x14ac:dyDescent="0.25">
      <c r="A31" s="49"/>
      <c r="B31" s="192"/>
      <c r="C31" s="192"/>
      <c r="D31" s="192"/>
      <c r="E31" s="192"/>
      <c r="F31" s="192"/>
      <c r="G31" s="192"/>
      <c r="H31" s="192"/>
      <c r="I31" s="192"/>
      <c r="J31" s="54"/>
    </row>
    <row r="32" spans="1:16" ht="15" customHeight="1" x14ac:dyDescent="0.25">
      <c r="A32" s="92" t="s">
        <v>895</v>
      </c>
      <c r="B32" s="224" t="s">
        <v>896</v>
      </c>
      <c r="C32" s="224"/>
      <c r="D32" s="224"/>
      <c r="E32" s="224"/>
      <c r="F32" s="224"/>
      <c r="G32" s="224"/>
      <c r="H32" s="224"/>
      <c r="I32" s="224"/>
      <c r="J32" s="54"/>
    </row>
    <row r="33" spans="1:10" ht="99.95" customHeight="1" x14ac:dyDescent="0.25">
      <c r="A33" s="93"/>
      <c r="B33" s="225" t="s">
        <v>916</v>
      </c>
      <c r="C33" s="226"/>
      <c r="D33" s="226"/>
      <c r="E33" s="226"/>
      <c r="F33" s="226"/>
      <c r="G33" s="226"/>
      <c r="H33" s="226"/>
      <c r="I33" s="227"/>
      <c r="J33" s="54"/>
    </row>
    <row r="34" spans="1:10" ht="9.9499999999999993" customHeight="1" x14ac:dyDescent="0.25">
      <c r="A34" s="49"/>
      <c r="B34" s="192"/>
      <c r="C34" s="192"/>
      <c r="D34" s="192"/>
      <c r="E34" s="192"/>
      <c r="F34" s="192"/>
      <c r="G34" s="192"/>
      <c r="H34" s="192"/>
      <c r="I34" s="192"/>
      <c r="J34" s="54"/>
    </row>
    <row r="35" spans="1:10" ht="15" customHeight="1" x14ac:dyDescent="0.25">
      <c r="A35" s="92" t="s">
        <v>897</v>
      </c>
      <c r="B35" s="224" t="s">
        <v>898</v>
      </c>
      <c r="C35" s="224"/>
      <c r="D35" s="224"/>
      <c r="E35" s="224"/>
      <c r="F35" s="224"/>
      <c r="G35" s="224"/>
      <c r="H35" s="224"/>
      <c r="I35" s="224"/>
      <c r="J35" s="54"/>
    </row>
    <row r="36" spans="1:10" ht="99.95" customHeight="1" x14ac:dyDescent="0.25">
      <c r="A36" s="93"/>
      <c r="B36" s="225"/>
      <c r="C36" s="226"/>
      <c r="D36" s="226"/>
      <c r="E36" s="226"/>
      <c r="F36" s="226"/>
      <c r="G36" s="226"/>
      <c r="H36" s="226"/>
      <c r="I36" s="227"/>
      <c r="J36" s="54"/>
    </row>
    <row r="37" spans="1:10" ht="9.9499999999999993" customHeight="1" x14ac:dyDescent="0.25">
      <c r="A37" s="49"/>
      <c r="B37" s="192"/>
      <c r="C37" s="192"/>
      <c r="D37" s="192"/>
      <c r="E37" s="192"/>
      <c r="F37" s="192"/>
      <c r="G37" s="192"/>
      <c r="H37" s="192"/>
      <c r="I37" s="192"/>
      <c r="J37" s="54"/>
    </row>
    <row r="38" spans="1:10" ht="15" customHeight="1" x14ac:dyDescent="0.25">
      <c r="A38" s="92" t="s">
        <v>901</v>
      </c>
      <c r="B38" s="224" t="s">
        <v>879</v>
      </c>
      <c r="C38" s="224"/>
      <c r="D38" s="224"/>
      <c r="E38" s="224"/>
      <c r="F38" s="224"/>
      <c r="G38" s="224"/>
      <c r="H38" s="224"/>
      <c r="I38" s="224"/>
      <c r="J38" s="54"/>
    </row>
    <row r="39" spans="1:10" ht="99.95" customHeight="1" x14ac:dyDescent="0.25">
      <c r="A39" s="93"/>
      <c r="B39" s="228"/>
      <c r="C39" s="229"/>
      <c r="D39" s="229"/>
      <c r="E39" s="229"/>
      <c r="F39" s="229"/>
      <c r="G39" s="229"/>
      <c r="H39" s="229"/>
      <c r="I39" s="230"/>
      <c r="J39" s="54"/>
    </row>
    <row r="40" spans="1:10" ht="9.9499999999999993" customHeight="1" thickBot="1" x14ac:dyDescent="0.3">
      <c r="A40" s="49"/>
      <c r="B40" s="192"/>
      <c r="C40" s="192"/>
      <c r="D40" s="192"/>
      <c r="E40" s="192"/>
      <c r="F40" s="192"/>
      <c r="G40" s="192"/>
      <c r="H40" s="192"/>
      <c r="I40" s="192"/>
      <c r="J40" s="54"/>
    </row>
    <row r="41" spans="1:10" ht="15" customHeight="1" x14ac:dyDescent="0.25">
      <c r="A41" s="85"/>
      <c r="B41" s="235" t="s">
        <v>899</v>
      </c>
      <c r="C41" s="235"/>
      <c r="D41" s="235"/>
      <c r="E41" s="235"/>
      <c r="F41" s="235"/>
      <c r="G41" s="235"/>
      <c r="H41" s="235"/>
      <c r="I41" s="235"/>
      <c r="J41" s="86"/>
    </row>
    <row r="42" spans="1:10" ht="9.9499999999999993" customHeight="1" x14ac:dyDescent="0.25">
      <c r="A42" s="49"/>
      <c r="B42" s="192"/>
      <c r="C42" s="192"/>
      <c r="D42" s="192"/>
      <c r="E42" s="33"/>
      <c r="F42" s="192"/>
      <c r="G42" s="192"/>
      <c r="H42" s="192"/>
      <c r="I42" s="192"/>
      <c r="J42" s="54"/>
    </row>
    <row r="43" spans="1:10" ht="15" customHeight="1" x14ac:dyDescent="0.25">
      <c r="A43" s="92" t="s">
        <v>900</v>
      </c>
      <c r="B43" s="224" t="s">
        <v>867</v>
      </c>
      <c r="C43" s="224"/>
      <c r="D43" s="224"/>
      <c r="E43" s="233"/>
      <c r="F43" s="224"/>
      <c r="G43" s="224"/>
      <c r="H43" s="224"/>
      <c r="I43" s="224"/>
      <c r="J43" s="54"/>
    </row>
    <row r="44" spans="1:10" x14ac:dyDescent="0.25">
      <c r="A44" s="93"/>
      <c r="B44" s="234" t="s">
        <v>868</v>
      </c>
      <c r="C44" s="234"/>
      <c r="D44" s="225"/>
      <c r="E44" s="135"/>
      <c r="F44" s="227" t="s">
        <v>871</v>
      </c>
      <c r="G44" s="234"/>
      <c r="H44" s="234"/>
      <c r="I44" s="234"/>
      <c r="J44" s="54"/>
    </row>
    <row r="45" spans="1:10" x14ac:dyDescent="0.25">
      <c r="A45" s="93"/>
      <c r="B45" s="234" t="s">
        <v>869</v>
      </c>
      <c r="C45" s="234"/>
      <c r="D45" s="225"/>
      <c r="E45" s="136"/>
      <c r="F45" s="227" t="s">
        <v>872</v>
      </c>
      <c r="G45" s="234"/>
      <c r="H45" s="234"/>
      <c r="I45" s="234"/>
      <c r="J45" s="54"/>
    </row>
    <row r="46" spans="1:10" x14ac:dyDescent="0.25">
      <c r="A46" s="93"/>
      <c r="B46" s="234" t="s">
        <v>870</v>
      </c>
      <c r="C46" s="234"/>
      <c r="D46" s="225"/>
      <c r="E46" s="136"/>
      <c r="F46" s="227" t="s">
        <v>873</v>
      </c>
      <c r="G46" s="234"/>
      <c r="H46" s="234"/>
      <c r="I46" s="234"/>
      <c r="J46" s="54"/>
    </row>
    <row r="47" spans="1:10" x14ac:dyDescent="0.25">
      <c r="A47" s="93"/>
      <c r="B47" s="234" t="s">
        <v>874</v>
      </c>
      <c r="C47" s="234"/>
      <c r="D47" s="225"/>
      <c r="E47" s="136"/>
      <c r="F47" s="227" t="s">
        <v>874</v>
      </c>
      <c r="G47" s="234"/>
      <c r="H47" s="234"/>
      <c r="I47" s="234"/>
      <c r="J47" s="54"/>
    </row>
    <row r="48" spans="1:10" x14ac:dyDescent="0.25">
      <c r="A48" s="93"/>
      <c r="B48" s="234"/>
      <c r="C48" s="234"/>
      <c r="D48" s="225"/>
      <c r="E48" s="137"/>
      <c r="F48" s="227"/>
      <c r="G48" s="234"/>
      <c r="H48" s="234"/>
      <c r="I48" s="234"/>
      <c r="J48" s="54"/>
    </row>
    <row r="49" spans="1:10" ht="9.9499999999999993" customHeight="1" x14ac:dyDescent="0.25">
      <c r="A49" s="49"/>
      <c r="B49" s="192"/>
      <c r="C49" s="192"/>
      <c r="D49" s="192"/>
      <c r="E49" s="192"/>
      <c r="F49" s="192"/>
      <c r="G49" s="192"/>
      <c r="H49" s="192"/>
      <c r="I49" s="192"/>
      <c r="J49" s="54"/>
    </row>
    <row r="50" spans="1:10" ht="15" customHeight="1" x14ac:dyDescent="0.25">
      <c r="A50" s="92" t="s">
        <v>902</v>
      </c>
      <c r="B50" s="224" t="s">
        <v>838</v>
      </c>
      <c r="C50" s="224"/>
      <c r="D50" s="224"/>
      <c r="E50" s="224"/>
      <c r="F50" s="224"/>
      <c r="G50" s="224"/>
      <c r="H50" s="224"/>
      <c r="I50" s="224"/>
      <c r="J50" s="54"/>
    </row>
    <row r="51" spans="1:10" s="72" customFormat="1" ht="15" customHeight="1" x14ac:dyDescent="0.25">
      <c r="A51" s="94"/>
      <c r="B51" s="236" t="s">
        <v>875</v>
      </c>
      <c r="C51" s="238"/>
      <c r="D51" s="238"/>
      <c r="E51" s="237"/>
      <c r="F51" s="236" t="s">
        <v>876</v>
      </c>
      <c r="G51" s="237"/>
      <c r="H51" s="236" t="s">
        <v>877</v>
      </c>
      <c r="I51" s="237"/>
      <c r="J51" s="71"/>
    </row>
    <row r="52" spans="1:10" ht="27.95" customHeight="1" x14ac:dyDescent="0.25">
      <c r="A52" s="94">
        <v>1</v>
      </c>
      <c r="B52" s="221"/>
      <c r="C52" s="222"/>
      <c r="D52" s="222"/>
      <c r="E52" s="223"/>
      <c r="F52" s="219" t="s">
        <v>878</v>
      </c>
      <c r="G52" s="220"/>
      <c r="H52" s="212">
        <v>0</v>
      </c>
      <c r="I52" s="213"/>
      <c r="J52" s="54"/>
    </row>
    <row r="53" spans="1:10" ht="27.95" customHeight="1" x14ac:dyDescent="0.25">
      <c r="A53" s="94">
        <v>2</v>
      </c>
      <c r="B53" s="221"/>
      <c r="C53" s="222"/>
      <c r="D53" s="222"/>
      <c r="E53" s="223"/>
      <c r="F53" s="219" t="s">
        <v>878</v>
      </c>
      <c r="G53" s="220"/>
      <c r="H53" s="212">
        <v>0</v>
      </c>
      <c r="I53" s="213"/>
      <c r="J53" s="54"/>
    </row>
    <row r="54" spans="1:10" ht="27.95" customHeight="1" x14ac:dyDescent="0.25">
      <c r="A54" s="94">
        <v>3</v>
      </c>
      <c r="B54" s="221"/>
      <c r="C54" s="222"/>
      <c r="D54" s="222"/>
      <c r="E54" s="223"/>
      <c r="F54" s="219" t="s">
        <v>878</v>
      </c>
      <c r="G54" s="220"/>
      <c r="H54" s="212">
        <v>0</v>
      </c>
      <c r="I54" s="213"/>
      <c r="J54" s="54"/>
    </row>
    <row r="55" spans="1:10" ht="27.95" customHeight="1" x14ac:dyDescent="0.25">
      <c r="A55" s="94">
        <v>4</v>
      </c>
      <c r="B55" s="221"/>
      <c r="C55" s="222"/>
      <c r="D55" s="222"/>
      <c r="E55" s="223"/>
      <c r="F55" s="219" t="s">
        <v>878</v>
      </c>
      <c r="G55" s="220"/>
      <c r="H55" s="212">
        <v>0</v>
      </c>
      <c r="I55" s="213"/>
      <c r="J55" s="54"/>
    </row>
    <row r="56" spans="1:10" ht="27.95" customHeight="1" x14ac:dyDescent="0.25">
      <c r="A56" s="94">
        <v>5</v>
      </c>
      <c r="B56" s="221"/>
      <c r="C56" s="222"/>
      <c r="D56" s="222"/>
      <c r="E56" s="223"/>
      <c r="F56" s="219" t="s">
        <v>878</v>
      </c>
      <c r="G56" s="220"/>
      <c r="H56" s="212">
        <v>0</v>
      </c>
      <c r="I56" s="213"/>
      <c r="J56" s="54"/>
    </row>
    <row r="57" spans="1:10" ht="9.9499999999999993" customHeight="1" x14ac:dyDescent="0.25">
      <c r="A57" s="49"/>
      <c r="B57" s="192"/>
      <c r="C57" s="192"/>
      <c r="D57" s="192"/>
      <c r="E57" s="192"/>
      <c r="F57" s="192"/>
      <c r="G57" s="192"/>
      <c r="H57" s="192"/>
      <c r="I57" s="192"/>
      <c r="J57" s="54"/>
    </row>
    <row r="58" spans="1:10" ht="15" customHeight="1" x14ac:dyDescent="0.25">
      <c r="A58" s="92" t="s">
        <v>866</v>
      </c>
      <c r="B58" s="224" t="s">
        <v>912</v>
      </c>
      <c r="C58" s="224"/>
      <c r="D58" s="224"/>
      <c r="E58" s="224"/>
      <c r="F58" s="224"/>
      <c r="G58" s="224"/>
      <c r="H58" s="224"/>
      <c r="I58" s="224"/>
      <c r="J58" s="54"/>
    </row>
    <row r="59" spans="1:10" s="62" customFormat="1" x14ac:dyDescent="0.25">
      <c r="A59" s="95">
        <v>1</v>
      </c>
      <c r="B59" s="215" t="s">
        <v>907</v>
      </c>
      <c r="C59" s="216"/>
      <c r="D59" s="216"/>
      <c r="E59" s="216"/>
      <c r="F59" s="216"/>
      <c r="G59" s="217"/>
      <c r="H59" s="212">
        <v>0</v>
      </c>
      <c r="I59" s="213"/>
      <c r="J59" s="61"/>
    </row>
    <row r="60" spans="1:10" s="62" customFormat="1" x14ac:dyDescent="0.25">
      <c r="A60" s="95">
        <v>2</v>
      </c>
      <c r="B60" s="215" t="s">
        <v>908</v>
      </c>
      <c r="C60" s="216"/>
      <c r="D60" s="216"/>
      <c r="E60" s="216"/>
      <c r="F60" s="216"/>
      <c r="G60" s="217"/>
      <c r="H60" s="212">
        <v>0</v>
      </c>
      <c r="I60" s="213"/>
      <c r="J60" s="61"/>
    </row>
    <row r="61" spans="1:10" s="62" customFormat="1" x14ac:dyDescent="0.25">
      <c r="A61" s="94">
        <v>3</v>
      </c>
      <c r="B61" s="218" t="s">
        <v>909</v>
      </c>
      <c r="C61" s="218"/>
      <c r="D61" s="218"/>
      <c r="E61" s="218"/>
      <c r="F61" s="218"/>
      <c r="G61" s="218"/>
      <c r="H61" s="214">
        <v>0</v>
      </c>
      <c r="I61" s="214"/>
      <c r="J61" s="61"/>
    </row>
    <row r="62" spans="1:10" s="62" customFormat="1" x14ac:dyDescent="0.25">
      <c r="A62" s="94">
        <v>4</v>
      </c>
      <c r="B62" s="218" t="s">
        <v>910</v>
      </c>
      <c r="C62" s="218"/>
      <c r="D62" s="218"/>
      <c r="E62" s="218"/>
      <c r="F62" s="218"/>
      <c r="G62" s="218"/>
      <c r="H62" s="214">
        <v>0</v>
      </c>
      <c r="I62" s="214"/>
      <c r="J62" s="61"/>
    </row>
    <row r="63" spans="1:10" s="62" customFormat="1" x14ac:dyDescent="0.25">
      <c r="A63" s="94">
        <v>5</v>
      </c>
      <c r="B63" s="218" t="s">
        <v>911</v>
      </c>
      <c r="C63" s="218"/>
      <c r="D63" s="218"/>
      <c r="E63" s="218"/>
      <c r="F63" s="218"/>
      <c r="G63" s="218"/>
      <c r="H63" s="214">
        <v>0</v>
      </c>
      <c r="I63" s="214"/>
      <c r="J63" s="61"/>
    </row>
    <row r="64" spans="1:10" s="62" customFormat="1" x14ac:dyDescent="0.25">
      <c r="A64" s="94">
        <v>6</v>
      </c>
      <c r="B64" s="218" t="s">
        <v>874</v>
      </c>
      <c r="C64" s="218"/>
      <c r="D64" s="218"/>
      <c r="E64" s="218"/>
      <c r="F64" s="218"/>
      <c r="G64" s="218"/>
      <c r="H64" s="214">
        <v>0</v>
      </c>
      <c r="I64" s="214"/>
      <c r="J64" s="61"/>
    </row>
    <row r="65" spans="1:10" s="62" customFormat="1" x14ac:dyDescent="0.25">
      <c r="A65" s="94">
        <v>7</v>
      </c>
      <c r="B65" s="218"/>
      <c r="C65" s="218"/>
      <c r="D65" s="218"/>
      <c r="E65" s="218"/>
      <c r="F65" s="218"/>
      <c r="G65" s="218"/>
      <c r="H65" s="214">
        <v>0</v>
      </c>
      <c r="I65" s="214"/>
      <c r="J65" s="61"/>
    </row>
    <row r="66" spans="1:10" s="62" customFormat="1" x14ac:dyDescent="0.25">
      <c r="A66" s="94">
        <v>8</v>
      </c>
      <c r="B66" s="218"/>
      <c r="C66" s="218"/>
      <c r="D66" s="218"/>
      <c r="E66" s="218"/>
      <c r="F66" s="218"/>
      <c r="G66" s="218"/>
      <c r="H66" s="214">
        <v>0</v>
      </c>
      <c r="I66" s="214"/>
      <c r="J66" s="61"/>
    </row>
    <row r="67" spans="1:10" s="62" customFormat="1" x14ac:dyDescent="0.25">
      <c r="A67" s="94">
        <v>9</v>
      </c>
      <c r="B67" s="218"/>
      <c r="C67" s="218"/>
      <c r="D67" s="218"/>
      <c r="E67" s="218"/>
      <c r="F67" s="218"/>
      <c r="G67" s="218"/>
      <c r="H67" s="214">
        <v>0</v>
      </c>
      <c r="I67" s="214"/>
      <c r="J67" s="61"/>
    </row>
    <row r="68" spans="1:10" s="62" customFormat="1" x14ac:dyDescent="0.25">
      <c r="A68" s="94">
        <v>10</v>
      </c>
      <c r="B68" s="218"/>
      <c r="C68" s="218"/>
      <c r="D68" s="218"/>
      <c r="E68" s="218"/>
      <c r="F68" s="218"/>
      <c r="G68" s="218"/>
      <c r="H68" s="214">
        <v>0</v>
      </c>
      <c r="I68" s="214"/>
      <c r="J68" s="61"/>
    </row>
    <row r="69" spans="1:10" s="62" customFormat="1" ht="9.9499999999999993" customHeight="1" x14ac:dyDescent="0.25">
      <c r="A69" s="93"/>
      <c r="B69" s="232"/>
      <c r="C69" s="232"/>
      <c r="D69" s="232"/>
      <c r="E69" s="232"/>
      <c r="F69" s="232"/>
      <c r="G69" s="232"/>
      <c r="H69" s="214"/>
      <c r="I69" s="214"/>
      <c r="J69" s="61"/>
    </row>
    <row r="70" spans="1:10" s="62" customFormat="1" x14ac:dyDescent="0.25">
      <c r="A70" s="93"/>
      <c r="B70" s="232"/>
      <c r="C70" s="232"/>
      <c r="D70" s="232"/>
      <c r="E70" s="232"/>
      <c r="F70" s="232"/>
      <c r="G70" s="232"/>
      <c r="H70" s="231">
        <f>SUM(H59:I69)</f>
        <v>0</v>
      </c>
      <c r="I70" s="231"/>
      <c r="J70" s="61"/>
    </row>
    <row r="71" spans="1:10" x14ac:dyDescent="0.25">
      <c r="A71" s="49"/>
      <c r="B71" s="33"/>
      <c r="C71" s="46"/>
      <c r="D71" s="46"/>
      <c r="E71" s="46"/>
      <c r="F71" s="46"/>
      <c r="G71" s="46"/>
      <c r="H71" s="46"/>
      <c r="I71" s="33"/>
      <c r="J71" s="34"/>
    </row>
    <row r="72" spans="1:10" x14ac:dyDescent="0.25">
      <c r="A72" s="49" t="s">
        <v>10</v>
      </c>
      <c r="B72" s="46"/>
      <c r="C72" s="199">
        <f>IFERROR(('Ficha 1 MyM'!C43)," ")</f>
        <v>0</v>
      </c>
      <c r="D72" s="200"/>
      <c r="E72" s="201"/>
      <c r="F72" s="33"/>
      <c r="G72" s="46"/>
      <c r="J72" s="34"/>
    </row>
    <row r="73" spans="1:10" x14ac:dyDescent="0.25">
      <c r="A73" s="49" t="s">
        <v>809</v>
      </c>
      <c r="B73" s="33"/>
      <c r="C73" s="199">
        <f>IFERROR(('Ficha 1 MyM'!C44)," ")</f>
        <v>0</v>
      </c>
      <c r="D73" s="200"/>
      <c r="E73" s="201"/>
      <c r="F73" s="33"/>
      <c r="G73" s="33"/>
      <c r="H73" s="48" t="s">
        <v>995</v>
      </c>
      <c r="I73" s="18" t="s">
        <v>903</v>
      </c>
      <c r="J73" s="34"/>
    </row>
    <row r="74" spans="1:10" x14ac:dyDescent="0.25">
      <c r="A74" s="49"/>
      <c r="B74" s="33"/>
      <c r="C74" s="33"/>
      <c r="D74" s="33"/>
      <c r="E74" s="33"/>
      <c r="F74" s="33"/>
      <c r="G74" s="33"/>
      <c r="H74" s="33"/>
      <c r="I74" s="33"/>
      <c r="J74" s="34"/>
    </row>
    <row r="75" spans="1:10" x14ac:dyDescent="0.25">
      <c r="A75" s="49" t="s">
        <v>11</v>
      </c>
      <c r="B75" s="46"/>
      <c r="C75" s="199">
        <f>IFERROR(('Ficha 1 MyM'!C46)," ")</f>
        <v>0</v>
      </c>
      <c r="D75" s="200"/>
      <c r="E75" s="201"/>
      <c r="F75" s="33"/>
      <c r="G75" s="33"/>
      <c r="H75" s="33"/>
      <c r="I75" s="33"/>
      <c r="J75" s="34"/>
    </row>
    <row r="76" spans="1:10" x14ac:dyDescent="0.25">
      <c r="A76" s="49" t="s">
        <v>809</v>
      </c>
      <c r="B76" s="33"/>
      <c r="C76" s="199">
        <f>IFERROR(('Ficha 1 MyM'!C47)," ")</f>
        <v>0</v>
      </c>
      <c r="D76" s="200"/>
      <c r="E76" s="201"/>
      <c r="F76" s="33"/>
      <c r="G76" s="33"/>
      <c r="H76" s="33"/>
      <c r="I76" s="33"/>
      <c r="J76" s="34"/>
    </row>
    <row r="77" spans="1:10" ht="9.9499999999999993" customHeight="1" thickBot="1" x14ac:dyDescent="0.3">
      <c r="A77" s="29"/>
      <c r="B77" s="30"/>
      <c r="C77" s="30"/>
      <c r="D77" s="30"/>
      <c r="E77" s="30"/>
      <c r="F77" s="30"/>
      <c r="G77" s="30"/>
      <c r="H77" s="30"/>
      <c r="I77" s="30"/>
      <c r="J77" s="32"/>
    </row>
    <row r="80" spans="1:10" x14ac:dyDescent="0.25">
      <c r="A80" s="211" t="s">
        <v>1011</v>
      </c>
      <c r="B80" s="211"/>
    </row>
    <row r="81" spans="2:9" ht="15.75" thickBot="1" x14ac:dyDescent="0.3"/>
    <row r="82" spans="2:9" x14ac:dyDescent="0.25">
      <c r="B82" s="184"/>
      <c r="C82" s="36"/>
      <c r="D82" s="45"/>
      <c r="F82" s="184"/>
      <c r="G82" s="36"/>
      <c r="H82" s="36"/>
      <c r="I82" s="45"/>
    </row>
    <row r="83" spans="2:9" x14ac:dyDescent="0.25">
      <c r="B83" s="179"/>
      <c r="C83" s="33"/>
      <c r="D83" s="34"/>
      <c r="F83" s="179"/>
      <c r="G83" s="33"/>
      <c r="H83" s="33"/>
      <c r="I83" s="34"/>
    </row>
    <row r="84" spans="2:9" x14ac:dyDescent="0.25">
      <c r="B84" s="179"/>
      <c r="C84" s="33"/>
      <c r="D84" s="34"/>
      <c r="F84" s="179"/>
      <c r="G84" s="33"/>
      <c r="H84" s="33"/>
      <c r="I84" s="34"/>
    </row>
    <row r="85" spans="2:9" x14ac:dyDescent="0.25">
      <c r="B85" s="179"/>
      <c r="C85" s="33"/>
      <c r="D85" s="34"/>
      <c r="F85" s="179"/>
      <c r="G85" s="33"/>
      <c r="H85" s="33"/>
      <c r="I85" s="34"/>
    </row>
    <row r="86" spans="2:9" x14ac:dyDescent="0.25">
      <c r="B86" s="179"/>
      <c r="C86" s="33"/>
      <c r="D86" s="34"/>
      <c r="F86" s="179"/>
      <c r="G86" s="33"/>
      <c r="H86" s="33"/>
      <c r="I86" s="34"/>
    </row>
    <row r="87" spans="2:9" x14ac:dyDescent="0.25">
      <c r="B87" s="179"/>
      <c r="C87" s="33"/>
      <c r="D87" s="34"/>
      <c r="F87" s="179"/>
      <c r="G87" s="33"/>
      <c r="H87" s="33"/>
      <c r="I87" s="34"/>
    </row>
    <row r="88" spans="2:9" x14ac:dyDescent="0.25">
      <c r="B88" s="179"/>
      <c r="C88" s="33"/>
      <c r="D88" s="34"/>
      <c r="F88" s="179"/>
      <c r="G88" s="33"/>
      <c r="H88" s="33"/>
      <c r="I88" s="34"/>
    </row>
    <row r="89" spans="2:9" x14ac:dyDescent="0.25">
      <c r="B89" s="179"/>
      <c r="C89" s="33"/>
      <c r="D89" s="34"/>
      <c r="F89" s="179"/>
      <c r="G89" s="33"/>
      <c r="H89" s="33"/>
      <c r="I89" s="34"/>
    </row>
    <row r="90" spans="2:9" x14ac:dyDescent="0.25">
      <c r="B90" s="179"/>
      <c r="C90" s="33"/>
      <c r="D90" s="34"/>
      <c r="F90" s="179"/>
      <c r="G90" s="33"/>
      <c r="H90" s="33"/>
      <c r="I90" s="34"/>
    </row>
    <row r="91" spans="2:9" x14ac:dyDescent="0.25">
      <c r="B91" s="179"/>
      <c r="C91" s="33"/>
      <c r="D91" s="34"/>
      <c r="F91" s="179"/>
      <c r="G91" s="33"/>
      <c r="H91" s="33"/>
      <c r="I91" s="34"/>
    </row>
    <row r="92" spans="2:9" x14ac:dyDescent="0.25">
      <c r="B92" s="179"/>
      <c r="C92" s="33"/>
      <c r="D92" s="34"/>
      <c r="F92" s="179"/>
      <c r="G92" s="33"/>
      <c r="H92" s="33"/>
      <c r="I92" s="34"/>
    </row>
    <row r="93" spans="2:9" x14ac:dyDescent="0.25">
      <c r="B93" s="179"/>
      <c r="C93" s="33"/>
      <c r="D93" s="34"/>
      <c r="F93" s="179"/>
      <c r="G93" s="33"/>
      <c r="H93" s="33"/>
      <c r="I93" s="34"/>
    </row>
    <row r="94" spans="2:9" x14ac:dyDescent="0.25">
      <c r="B94" s="179"/>
      <c r="C94" s="33"/>
      <c r="D94" s="34"/>
      <c r="F94" s="179"/>
      <c r="G94" s="33"/>
      <c r="H94" s="33"/>
      <c r="I94" s="34"/>
    </row>
    <row r="95" spans="2:9" x14ac:dyDescent="0.25">
      <c r="B95" s="179"/>
      <c r="C95" s="33"/>
      <c r="D95" s="34"/>
      <c r="F95" s="179"/>
      <c r="G95" s="33"/>
      <c r="H95" s="33"/>
      <c r="I95" s="34"/>
    </row>
    <row r="96" spans="2:9" x14ac:dyDescent="0.25">
      <c r="B96" s="179"/>
      <c r="C96" s="33"/>
      <c r="D96" s="34"/>
      <c r="F96" s="179"/>
      <c r="G96" s="33"/>
      <c r="H96" s="33"/>
      <c r="I96" s="34"/>
    </row>
    <row r="97" spans="2:9" x14ac:dyDescent="0.25">
      <c r="B97" s="179"/>
      <c r="C97" s="33"/>
      <c r="D97" s="34"/>
      <c r="F97" s="179"/>
      <c r="G97" s="33"/>
      <c r="H97" s="33"/>
      <c r="I97" s="34"/>
    </row>
    <row r="98" spans="2:9" ht="15.75" thickBot="1" x14ac:dyDescent="0.3">
      <c r="B98" s="150"/>
      <c r="C98" s="30"/>
      <c r="D98" s="32"/>
      <c r="F98" s="150"/>
      <c r="G98" s="30"/>
      <c r="H98" s="30"/>
      <c r="I98" s="32"/>
    </row>
    <row r="100" spans="2:9" ht="15.75" thickBot="1" x14ac:dyDescent="0.3"/>
    <row r="101" spans="2:9" x14ac:dyDescent="0.25">
      <c r="B101" s="184"/>
      <c r="C101" s="36"/>
      <c r="D101" s="45"/>
      <c r="F101" s="184"/>
      <c r="G101" s="36"/>
      <c r="H101" s="36"/>
      <c r="I101" s="45"/>
    </row>
    <row r="102" spans="2:9" x14ac:dyDescent="0.25">
      <c r="B102" s="179"/>
      <c r="C102" s="33"/>
      <c r="D102" s="34"/>
      <c r="F102" s="179"/>
      <c r="G102" s="33"/>
      <c r="H102" s="33"/>
      <c r="I102" s="34"/>
    </row>
    <row r="103" spans="2:9" x14ac:dyDescent="0.25">
      <c r="B103" s="179"/>
      <c r="C103" s="33"/>
      <c r="D103" s="34"/>
      <c r="F103" s="179"/>
      <c r="G103" s="33"/>
      <c r="H103" s="33"/>
      <c r="I103" s="34"/>
    </row>
    <row r="104" spans="2:9" x14ac:dyDescent="0.25">
      <c r="B104" s="179"/>
      <c r="C104" s="33"/>
      <c r="D104" s="34"/>
      <c r="F104" s="179"/>
      <c r="G104" s="33"/>
      <c r="H104" s="33"/>
      <c r="I104" s="34"/>
    </row>
    <row r="105" spans="2:9" x14ac:dyDescent="0.25">
      <c r="B105" s="179"/>
      <c r="C105" s="33"/>
      <c r="D105" s="34"/>
      <c r="F105" s="179"/>
      <c r="G105" s="33"/>
      <c r="H105" s="33"/>
      <c r="I105" s="34"/>
    </row>
    <row r="106" spans="2:9" x14ac:dyDescent="0.25">
      <c r="B106" s="179"/>
      <c r="C106" s="33"/>
      <c r="D106" s="34"/>
      <c r="F106" s="179"/>
      <c r="G106" s="33"/>
      <c r="H106" s="33"/>
      <c r="I106" s="34"/>
    </row>
    <row r="107" spans="2:9" x14ac:dyDescent="0.25">
      <c r="B107" s="179"/>
      <c r="C107" s="33"/>
      <c r="D107" s="34"/>
      <c r="F107" s="179"/>
      <c r="G107" s="33"/>
      <c r="H107" s="33"/>
      <c r="I107" s="34"/>
    </row>
    <row r="108" spans="2:9" x14ac:dyDescent="0.25">
      <c r="B108" s="179"/>
      <c r="C108" s="33"/>
      <c r="D108" s="34"/>
      <c r="F108" s="179"/>
      <c r="G108" s="33"/>
      <c r="H108" s="33"/>
      <c r="I108" s="34"/>
    </row>
    <row r="109" spans="2:9" x14ac:dyDescent="0.25">
      <c r="B109" s="179"/>
      <c r="C109" s="33"/>
      <c r="D109" s="34"/>
      <c r="F109" s="179"/>
      <c r="G109" s="33"/>
      <c r="H109" s="33"/>
      <c r="I109" s="34"/>
    </row>
    <row r="110" spans="2:9" x14ac:dyDescent="0.25">
      <c r="B110" s="179"/>
      <c r="C110" s="33"/>
      <c r="D110" s="34"/>
      <c r="F110" s="179"/>
      <c r="G110" s="33"/>
      <c r="H110" s="33"/>
      <c r="I110" s="34"/>
    </row>
    <row r="111" spans="2:9" x14ac:dyDescent="0.25">
      <c r="B111" s="179"/>
      <c r="C111" s="33"/>
      <c r="D111" s="34"/>
      <c r="F111" s="179"/>
      <c r="G111" s="33"/>
      <c r="H111" s="33"/>
      <c r="I111" s="34"/>
    </row>
    <row r="112" spans="2:9" x14ac:dyDescent="0.25">
      <c r="B112" s="179"/>
      <c r="C112" s="33"/>
      <c r="D112" s="34"/>
      <c r="F112" s="179"/>
      <c r="G112" s="33"/>
      <c r="H112" s="33"/>
      <c r="I112" s="34"/>
    </row>
    <row r="113" spans="2:9" x14ac:dyDescent="0.25">
      <c r="B113" s="179"/>
      <c r="C113" s="33"/>
      <c r="D113" s="34"/>
      <c r="F113" s="179"/>
      <c r="G113" s="33"/>
      <c r="H113" s="33"/>
      <c r="I113" s="34"/>
    </row>
    <row r="114" spans="2:9" x14ac:dyDescent="0.25">
      <c r="B114" s="179"/>
      <c r="C114" s="33"/>
      <c r="D114" s="34"/>
      <c r="F114" s="179"/>
      <c r="G114" s="33"/>
      <c r="H114" s="33"/>
      <c r="I114" s="34"/>
    </row>
    <row r="115" spans="2:9" x14ac:dyDescent="0.25">
      <c r="B115" s="179"/>
      <c r="C115" s="33"/>
      <c r="D115" s="34"/>
      <c r="F115" s="179"/>
      <c r="G115" s="33"/>
      <c r="H115" s="33"/>
      <c r="I115" s="34"/>
    </row>
    <row r="116" spans="2:9" x14ac:dyDescent="0.25">
      <c r="B116" s="179"/>
      <c r="C116" s="33"/>
      <c r="D116" s="34"/>
      <c r="F116" s="179"/>
      <c r="G116" s="33"/>
      <c r="H116" s="33"/>
      <c r="I116" s="34"/>
    </row>
    <row r="117" spans="2:9" ht="15.75" thickBot="1" x14ac:dyDescent="0.3">
      <c r="B117" s="150"/>
      <c r="C117" s="30"/>
      <c r="D117" s="32"/>
      <c r="F117" s="150"/>
      <c r="G117" s="30"/>
      <c r="H117" s="30"/>
      <c r="I117" s="32"/>
    </row>
    <row r="120" spans="2:9" x14ac:dyDescent="0.25">
      <c r="B120" s="251" t="s">
        <v>1012</v>
      </c>
      <c r="C120" s="251" t="s">
        <v>1013</v>
      </c>
      <c r="D120" s="251" t="s">
        <v>1014</v>
      </c>
      <c r="E120" s="253" t="s">
        <v>11</v>
      </c>
      <c r="F120" s="254"/>
      <c r="G120" s="255"/>
    </row>
    <row r="121" spans="2:9" ht="18" customHeight="1" x14ac:dyDescent="0.25">
      <c r="B121" s="252" t="s">
        <v>1019</v>
      </c>
      <c r="C121" s="252" t="s">
        <v>1020</v>
      </c>
      <c r="D121" s="252" t="s">
        <v>1021</v>
      </c>
      <c r="E121" s="256" t="s">
        <v>1015</v>
      </c>
      <c r="F121" s="257"/>
      <c r="G121" s="258"/>
    </row>
    <row r="122" spans="2:9" x14ac:dyDescent="0.25">
      <c r="B122" s="251" t="s">
        <v>1016</v>
      </c>
      <c r="C122" s="265" t="s">
        <v>876</v>
      </c>
      <c r="D122" s="265" t="s">
        <v>876</v>
      </c>
      <c r="E122" s="259" t="s">
        <v>876</v>
      </c>
      <c r="F122" s="260"/>
      <c r="G122" s="261"/>
    </row>
    <row r="123" spans="2:9" x14ac:dyDescent="0.25">
      <c r="B123" s="267" t="s">
        <v>1022</v>
      </c>
      <c r="C123" s="266">
        <v>44699</v>
      </c>
      <c r="D123" s="266">
        <v>44705</v>
      </c>
      <c r="E123" s="262" t="s">
        <v>1023</v>
      </c>
      <c r="F123" s="263"/>
      <c r="G123" s="264"/>
    </row>
  </sheetData>
  <mergeCells count="88">
    <mergeCell ref="E123:G123"/>
    <mergeCell ref="C75:E75"/>
    <mergeCell ref="C76:E76"/>
    <mergeCell ref="A80:B80"/>
    <mergeCell ref="E120:G120"/>
    <mergeCell ref="E121:G121"/>
    <mergeCell ref="E122:G122"/>
    <mergeCell ref="B69:G69"/>
    <mergeCell ref="H69:I69"/>
    <mergeCell ref="B70:G70"/>
    <mergeCell ref="H70:I70"/>
    <mergeCell ref="C72:E72"/>
    <mergeCell ref="C73:E73"/>
    <mergeCell ref="B66:G66"/>
    <mergeCell ref="H66:I66"/>
    <mergeCell ref="B67:G67"/>
    <mergeCell ref="H67:I67"/>
    <mergeCell ref="B68:G68"/>
    <mergeCell ref="H68:I68"/>
    <mergeCell ref="B63:G63"/>
    <mergeCell ref="H63:I63"/>
    <mergeCell ref="B64:G64"/>
    <mergeCell ref="H64:I64"/>
    <mergeCell ref="B65:G65"/>
    <mergeCell ref="H65:I65"/>
    <mergeCell ref="B60:G60"/>
    <mergeCell ref="H60:I60"/>
    <mergeCell ref="B61:G61"/>
    <mergeCell ref="H61:I61"/>
    <mergeCell ref="B62:G62"/>
    <mergeCell ref="H62:I62"/>
    <mergeCell ref="B56:E56"/>
    <mergeCell ref="F56:G56"/>
    <mergeCell ref="H56:I56"/>
    <mergeCell ref="B58:I58"/>
    <mergeCell ref="B59:G59"/>
    <mergeCell ref="H59:I59"/>
    <mergeCell ref="B54:E54"/>
    <mergeCell ref="F54:G54"/>
    <mergeCell ref="H54:I54"/>
    <mergeCell ref="B55:E55"/>
    <mergeCell ref="F55:G55"/>
    <mergeCell ref="H55:I55"/>
    <mergeCell ref="B52:E52"/>
    <mergeCell ref="F52:G52"/>
    <mergeCell ref="H52:I52"/>
    <mergeCell ref="B53:E53"/>
    <mergeCell ref="F53:G53"/>
    <mergeCell ref="H53:I53"/>
    <mergeCell ref="B47:D47"/>
    <mergeCell ref="F47:I47"/>
    <mergeCell ref="B48:D48"/>
    <mergeCell ref="F48:I48"/>
    <mergeCell ref="B50:I50"/>
    <mergeCell ref="B51:E51"/>
    <mergeCell ref="F51:G51"/>
    <mergeCell ref="H51:I51"/>
    <mergeCell ref="B44:D44"/>
    <mergeCell ref="F44:I44"/>
    <mergeCell ref="B45:D45"/>
    <mergeCell ref="F45:I45"/>
    <mergeCell ref="B46:D46"/>
    <mergeCell ref="F46:I46"/>
    <mergeCell ref="B35:I35"/>
    <mergeCell ref="B36:I36"/>
    <mergeCell ref="B38:I38"/>
    <mergeCell ref="B39:I39"/>
    <mergeCell ref="B41:I41"/>
    <mergeCell ref="B43:I43"/>
    <mergeCell ref="B24:I24"/>
    <mergeCell ref="G26:I26"/>
    <mergeCell ref="G27:I27"/>
    <mergeCell ref="C29:I29"/>
    <mergeCell ref="B32:I32"/>
    <mergeCell ref="B33:I33"/>
    <mergeCell ref="G12:I12"/>
    <mergeCell ref="G13:I13"/>
    <mergeCell ref="C15:E15"/>
    <mergeCell ref="C16:E16"/>
    <mergeCell ref="B20:C20"/>
    <mergeCell ref="E22:F22"/>
    <mergeCell ref="H22:I22"/>
    <mergeCell ref="D1:G1"/>
    <mergeCell ref="D2:G2"/>
    <mergeCell ref="D3:G3"/>
    <mergeCell ref="B5:I5"/>
    <mergeCell ref="B6:I6"/>
    <mergeCell ref="B10:I10"/>
  </mergeCells>
  <dataValidations count="2">
    <dataValidation type="list" allowBlank="1" showInputMessage="1" showErrorMessage="1" sqref="I73 I20" xr:uid="{F2D354C1-5B08-4D64-B156-F405ED0C70EA}">
      <formula1>"SI,NO"</formula1>
    </dataValidation>
    <dataValidation type="list" allowBlank="1" showInputMessage="1" showErrorMessage="1" sqref="I15" xr:uid="{987DE91A-021B-46B9-B86F-2906860E62CE}">
      <formula1>"X"</formula1>
    </dataValidation>
  </dataValidations>
  <printOptions horizontalCentered="1"/>
  <pageMargins left="0.70866141732283472" right="0.70866141732283472" top="0.74803149606299213" bottom="0.55000000000000004" header="0.31496062992125984" footer="0.31496062992125984"/>
  <pageSetup paperSize="258" scale="32" orientation="portrait" horizontalDpi="4294967293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0126E-7A25-4549-9D04-E098E9A1A3A5}">
  <sheetPr>
    <pageSetUpPr fitToPage="1"/>
  </sheetPr>
  <dimension ref="A1:P123"/>
  <sheetViews>
    <sheetView view="pageBreakPreview" zoomScaleNormal="75" zoomScaleSheetLayoutView="10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ColWidth="11.42578125" defaultRowHeight="15" x14ac:dyDescent="0.25"/>
  <cols>
    <col min="1" max="1" width="5.7109375" style="27" customWidth="1"/>
    <col min="2" max="4" width="18.7109375" style="28" customWidth="1"/>
    <col min="5" max="5" width="12.140625" style="28" customWidth="1"/>
    <col min="6" max="6" width="15.140625" style="28" customWidth="1"/>
    <col min="7" max="7" width="11.42578125" style="28" customWidth="1"/>
    <col min="8" max="8" width="24.42578125" style="28" customWidth="1"/>
    <col min="9" max="9" width="24.28515625" style="28" customWidth="1"/>
    <col min="10" max="10" width="5.7109375" style="28" customWidth="1"/>
    <col min="11" max="16384" width="11.42578125" style="28"/>
  </cols>
  <sheetData>
    <row r="1" spans="1:10" ht="15" customHeight="1" x14ac:dyDescent="0.25">
      <c r="A1" s="35" t="s">
        <v>810</v>
      </c>
      <c r="B1" s="36"/>
      <c r="C1" s="37"/>
      <c r="D1" s="208" t="s">
        <v>0</v>
      </c>
      <c r="E1" s="208"/>
      <c r="F1" s="208"/>
      <c r="G1" s="208"/>
      <c r="H1" s="193"/>
      <c r="I1" s="37"/>
      <c r="J1" s="38"/>
    </row>
    <row r="2" spans="1:10" ht="15" customHeight="1" x14ac:dyDescent="0.25">
      <c r="A2" s="39"/>
      <c r="B2" s="33"/>
      <c r="C2" s="40"/>
      <c r="D2" s="209" t="s">
        <v>1</v>
      </c>
      <c r="E2" s="209"/>
      <c r="F2" s="209"/>
      <c r="G2" s="209"/>
      <c r="H2" s="194"/>
      <c r="I2" s="40"/>
      <c r="J2" s="41"/>
    </row>
    <row r="3" spans="1:10" ht="15" customHeight="1" thickBot="1" x14ac:dyDescent="0.3">
      <c r="A3" s="29"/>
      <c r="B3" s="30"/>
      <c r="C3" s="42"/>
      <c r="D3" s="210" t="s">
        <v>880</v>
      </c>
      <c r="E3" s="210"/>
      <c r="F3" s="210"/>
      <c r="G3" s="210"/>
      <c r="H3" s="195"/>
      <c r="I3" s="42"/>
      <c r="J3" s="43"/>
    </row>
    <row r="4" spans="1:10" ht="9.9499999999999993" customHeight="1" x14ac:dyDescent="0.25">
      <c r="A4" s="44"/>
      <c r="B4" s="36"/>
      <c r="C4" s="36"/>
      <c r="D4" s="36"/>
      <c r="E4" s="36"/>
      <c r="F4" s="36"/>
      <c r="G4" s="36"/>
      <c r="H4" s="36"/>
      <c r="I4" s="36"/>
      <c r="J4" s="45"/>
    </row>
    <row r="5" spans="1:10" ht="15" customHeight="1" x14ac:dyDescent="0.25">
      <c r="A5" s="39"/>
      <c r="B5" s="207" t="s">
        <v>1018</v>
      </c>
      <c r="C5" s="207"/>
      <c r="D5" s="207"/>
      <c r="E5" s="207"/>
      <c r="F5" s="207"/>
      <c r="G5" s="207"/>
      <c r="H5" s="207"/>
      <c r="I5" s="207"/>
      <c r="J5" s="54"/>
    </row>
    <row r="6" spans="1:10" ht="15" customHeight="1" x14ac:dyDescent="0.25">
      <c r="A6" s="39"/>
      <c r="B6" s="207" t="s">
        <v>799</v>
      </c>
      <c r="C6" s="207"/>
      <c r="D6" s="207"/>
      <c r="E6" s="207"/>
      <c r="F6" s="207"/>
      <c r="G6" s="207"/>
      <c r="H6" s="207"/>
      <c r="I6" s="207"/>
      <c r="J6" s="54"/>
    </row>
    <row r="7" spans="1:10" ht="15" customHeight="1" x14ac:dyDescent="0.25">
      <c r="A7" s="39"/>
      <c r="B7" s="63"/>
      <c r="C7" s="140" t="s">
        <v>996</v>
      </c>
      <c r="D7" s="192"/>
      <c r="E7" s="192"/>
      <c r="F7" s="192"/>
      <c r="G7" s="192"/>
      <c r="H7" s="192"/>
      <c r="I7" s="192"/>
      <c r="J7" s="54"/>
    </row>
    <row r="8" spans="1:10" ht="15" customHeight="1" x14ac:dyDescent="0.25">
      <c r="A8" s="39"/>
      <c r="B8" s="52" t="s">
        <v>836</v>
      </c>
      <c r="C8" s="131"/>
      <c r="D8" s="192"/>
      <c r="G8" s="33"/>
      <c r="H8" s="51" t="str">
        <f>'Ficha 1 MyM'!E8</f>
        <v>FECHA:</v>
      </c>
      <c r="I8" s="115" t="str">
        <f>'Ficha 1 MyM'!$F$8</f>
        <v>dd-mm-aa</v>
      </c>
      <c r="J8" s="54"/>
    </row>
    <row r="9" spans="1:10" ht="15.75" thickBot="1" x14ac:dyDescent="0.3">
      <c r="A9" s="39"/>
      <c r="B9" s="52"/>
      <c r="C9" s="192"/>
      <c r="D9" s="192"/>
      <c r="E9" s="51"/>
      <c r="F9" s="64"/>
      <c r="G9" s="33"/>
      <c r="H9" s="64"/>
      <c r="I9" s="192"/>
      <c r="J9" s="54"/>
    </row>
    <row r="10" spans="1:10" ht="15" customHeight="1" x14ac:dyDescent="0.25">
      <c r="A10" s="85"/>
      <c r="B10" s="235" t="s">
        <v>893</v>
      </c>
      <c r="C10" s="235"/>
      <c r="D10" s="235"/>
      <c r="E10" s="235"/>
      <c r="F10" s="235"/>
      <c r="G10" s="235"/>
      <c r="H10" s="235"/>
      <c r="I10" s="235"/>
      <c r="J10" s="86"/>
    </row>
    <row r="11" spans="1:10" ht="9.9499999999999993" customHeight="1" x14ac:dyDescent="0.25">
      <c r="A11" s="49"/>
      <c r="B11" s="192"/>
      <c r="C11" s="192"/>
      <c r="D11" s="192"/>
      <c r="E11" s="33"/>
      <c r="F11" s="192"/>
      <c r="G11" s="192"/>
      <c r="H11" s="192"/>
      <c r="I11" s="192"/>
      <c r="J11" s="54"/>
    </row>
    <row r="12" spans="1:10" ht="15" customHeight="1" x14ac:dyDescent="0.25">
      <c r="A12" s="39"/>
      <c r="B12" s="52" t="str">
        <f>'Ficha 1 MyM'!B10</f>
        <v>SECCIONAL</v>
      </c>
      <c r="C12" s="139" t="str">
        <f>IFERROR(VLOOKUP($C$8,FORMATO1,2,FALSE)," ")</f>
        <v xml:space="preserve"> </v>
      </c>
      <c r="D12" s="192"/>
      <c r="E12" s="52" t="str">
        <f>'Ficha 1 MyM'!D10</f>
        <v>DEPARTAMENTO</v>
      </c>
      <c r="F12" s="33"/>
      <c r="G12" s="241" t="str">
        <f>IFERROR(VLOOKUP($C$8,FORMATO1,4,FALSE)," ")</f>
        <v xml:space="preserve"> </v>
      </c>
      <c r="H12" s="241"/>
      <c r="I12" s="241"/>
      <c r="J12" s="54"/>
    </row>
    <row r="13" spans="1:10" ht="15" customHeight="1" x14ac:dyDescent="0.25">
      <c r="A13" s="39"/>
      <c r="B13" s="52" t="str">
        <f>'Ficha 1 MyM'!C10</f>
        <v>COORDINACIÓN</v>
      </c>
      <c r="C13" s="138" t="str">
        <f>IFERROR(VLOOKUP($C$8,FORMATO1,3,FALSE)," ")</f>
        <v xml:space="preserve"> </v>
      </c>
      <c r="D13" s="192"/>
      <c r="E13" s="52" t="str">
        <f>'Ficha 1 MyM'!F10</f>
        <v>CIUDAD o MUNICIPIO</v>
      </c>
      <c r="F13" s="33"/>
      <c r="G13" s="241" t="str">
        <f>IFERROR(VLOOKUP($C$8,FORMATO1,6,FALSE)," ")</f>
        <v xml:space="preserve"> </v>
      </c>
      <c r="H13" s="241"/>
      <c r="I13" s="241"/>
      <c r="J13" s="54"/>
    </row>
    <row r="14" spans="1:10" ht="9.9499999999999993" customHeight="1" x14ac:dyDescent="0.2">
      <c r="A14" s="39"/>
      <c r="B14" s="52"/>
      <c r="C14" s="192"/>
      <c r="D14" s="53"/>
      <c r="E14" s="33"/>
      <c r="F14" s="192"/>
      <c r="G14" s="192"/>
      <c r="H14" s="192"/>
      <c r="I14" s="192"/>
      <c r="J14" s="54"/>
    </row>
    <row r="15" spans="1:10" ht="27" customHeight="1" x14ac:dyDescent="0.25">
      <c r="A15" s="39"/>
      <c r="B15" s="51" t="str">
        <f>'Ficha 1 MyM'!H10</f>
        <v>DIRECCIÓN</v>
      </c>
      <c r="C15" s="241" t="str">
        <f>IFERROR(VLOOKUP($C$8,FORMATO1,8,FALSE)," ")</f>
        <v xml:space="preserve"> </v>
      </c>
      <c r="D15" s="241"/>
      <c r="E15" s="241"/>
      <c r="F15" s="84" t="str">
        <f>'Ficha 1 MyM'!I10</f>
        <v>Propio</v>
      </c>
      <c r="G15" s="87" t="str">
        <f>IFERROR(VLOOKUP($C$8,FORMATO1,9,FALSE)," ")</f>
        <v xml:space="preserve"> </v>
      </c>
      <c r="H15" s="84" t="s">
        <v>884</v>
      </c>
      <c r="I15" s="197"/>
      <c r="J15" s="34"/>
    </row>
    <row r="16" spans="1:10" ht="30" customHeight="1" x14ac:dyDescent="0.25">
      <c r="A16" s="39"/>
      <c r="B16" s="51" t="str">
        <f>'Ficha 1 MyM'!K10</f>
        <v>EDIFICIO</v>
      </c>
      <c r="C16" s="241" t="str">
        <f>IFERROR(VLOOKUP($C$8,FORMATO1,11,FALSE)," ")</f>
        <v xml:space="preserve"> </v>
      </c>
      <c r="D16" s="241"/>
      <c r="E16" s="241"/>
      <c r="F16" s="84" t="str">
        <f>'Ficha 1 MyM'!J10</f>
        <v>Comodato</v>
      </c>
      <c r="G16" s="87" t="str">
        <f>IFERROR(VLOOKUP($C$8,FORMATO1,10,FALSE)," ")</f>
        <v xml:space="preserve"> </v>
      </c>
      <c r="H16" s="84" t="s">
        <v>885</v>
      </c>
      <c r="I16" s="197"/>
      <c r="J16" s="34"/>
    </row>
    <row r="17" spans="1:16" s="79" customFormat="1" ht="9.9499999999999993" customHeight="1" x14ac:dyDescent="0.25">
      <c r="A17" s="74"/>
      <c r="B17" s="75"/>
      <c r="C17" s="76"/>
      <c r="D17" s="76"/>
      <c r="E17" s="77"/>
      <c r="F17" s="75"/>
      <c r="G17" s="76"/>
      <c r="H17" s="75"/>
      <c r="I17" s="76"/>
      <c r="J17" s="78"/>
    </row>
    <row r="18" spans="1:16" s="81" customFormat="1" ht="25.5" x14ac:dyDescent="0.25">
      <c r="A18" s="80"/>
      <c r="B18" s="196" t="s">
        <v>886</v>
      </c>
      <c r="C18" s="133"/>
      <c r="D18" s="83" t="s">
        <v>888</v>
      </c>
      <c r="E18" s="133"/>
      <c r="F18" s="83" t="s">
        <v>887</v>
      </c>
      <c r="G18" s="197"/>
      <c r="H18" s="83" t="s">
        <v>889</v>
      </c>
      <c r="I18" s="133"/>
      <c r="J18" s="82"/>
    </row>
    <row r="19" spans="1:16" ht="9.9499999999999993" customHeight="1" x14ac:dyDescent="0.25">
      <c r="A19" s="49"/>
      <c r="B19" s="192"/>
      <c r="C19" s="192"/>
      <c r="D19" s="192"/>
      <c r="E19" s="33"/>
      <c r="F19" s="192"/>
      <c r="G19" s="192"/>
      <c r="H19" s="192"/>
      <c r="I19" s="192"/>
      <c r="J19" s="54"/>
    </row>
    <row r="20" spans="1:16" s="81" customFormat="1" ht="38.25" customHeight="1" x14ac:dyDescent="0.25">
      <c r="A20" s="80"/>
      <c r="B20" s="239" t="s">
        <v>890</v>
      </c>
      <c r="C20" s="240"/>
      <c r="D20" s="197"/>
      <c r="E20" s="33"/>
      <c r="F20" s="83" t="s">
        <v>891</v>
      </c>
      <c r="G20" s="197"/>
      <c r="H20" s="83" t="s">
        <v>892</v>
      </c>
      <c r="I20" s="18"/>
      <c r="J20" s="82"/>
    </row>
    <row r="21" spans="1:16" ht="9.9499999999999993" customHeight="1" x14ac:dyDescent="0.25">
      <c r="A21" s="49"/>
      <c r="B21" s="192"/>
      <c r="C21" s="192"/>
      <c r="D21" s="192"/>
      <c r="E21" s="33"/>
      <c r="F21" s="192"/>
      <c r="G21" s="192"/>
      <c r="H21" s="192"/>
      <c r="I21" s="192"/>
      <c r="J21" s="54"/>
    </row>
    <row r="22" spans="1:16" s="81" customFormat="1" ht="39.950000000000003" customHeight="1" x14ac:dyDescent="0.25">
      <c r="A22" s="80"/>
      <c r="B22" s="96" t="s">
        <v>913</v>
      </c>
      <c r="C22" s="134"/>
      <c r="D22" s="96" t="s">
        <v>914</v>
      </c>
      <c r="E22" s="248">
        <v>0</v>
      </c>
      <c r="F22" s="249"/>
      <c r="G22" s="96" t="s">
        <v>915</v>
      </c>
      <c r="H22" s="246"/>
      <c r="I22" s="247"/>
      <c r="J22" s="82"/>
    </row>
    <row r="23" spans="1:16" ht="9.9499999999999993" customHeight="1" thickBot="1" x14ac:dyDescent="0.3">
      <c r="A23" s="49"/>
      <c r="B23" s="192"/>
      <c r="C23" s="192"/>
      <c r="D23" s="192"/>
      <c r="E23" s="33"/>
      <c r="F23" s="192"/>
      <c r="G23" s="192"/>
      <c r="H23" s="192"/>
      <c r="I23" s="192"/>
      <c r="J23" s="54"/>
    </row>
    <row r="24" spans="1:16" ht="15" customHeight="1" x14ac:dyDescent="0.25">
      <c r="A24" s="85"/>
      <c r="B24" s="235" t="s">
        <v>894</v>
      </c>
      <c r="C24" s="235"/>
      <c r="D24" s="235"/>
      <c r="E24" s="235"/>
      <c r="F24" s="235"/>
      <c r="G24" s="235"/>
      <c r="H24" s="235"/>
      <c r="I24" s="235"/>
      <c r="J24" s="86"/>
    </row>
    <row r="25" spans="1:16" ht="9.9499999999999993" customHeight="1" x14ac:dyDescent="0.25">
      <c r="A25" s="49"/>
      <c r="B25" s="192"/>
      <c r="C25" s="192"/>
      <c r="D25" s="192"/>
      <c r="E25" s="33"/>
      <c r="F25" s="192"/>
      <c r="G25" s="192"/>
      <c r="H25" s="192"/>
      <c r="I25" s="192"/>
      <c r="J25" s="54"/>
    </row>
    <row r="26" spans="1:16" s="60" customFormat="1" ht="38.25" customHeight="1" x14ac:dyDescent="0.25">
      <c r="A26" s="57"/>
      <c r="B26" s="198" t="str">
        <f>'Ficha 1 MyM'!M10</f>
        <v>VALOR VIGENCIA
2021</v>
      </c>
      <c r="C26" s="198" t="str">
        <f>'Ficha 1 MyM'!N10</f>
        <v>VALOR
VIGENCIA FUTURA
2022</v>
      </c>
      <c r="D26" s="198" t="str">
        <f>'Ficha 1 MyM'!O10</f>
        <v>TOTAL RECURSOS
20xx + 20xx</v>
      </c>
      <c r="E26" s="58" t="str">
        <f>'Ficha 1 MyM'!Q10</f>
        <v>GASTO RECURRENTE</v>
      </c>
      <c r="F26" s="198" t="str">
        <f>'Ficha 1 MyM'!P10</f>
        <v>NIVEL IMPORTANCIA</v>
      </c>
      <c r="G26" s="242" t="str">
        <f>'Ficha 1 MyM'!R10</f>
        <v>PRODUCTO</v>
      </c>
      <c r="H26" s="242"/>
      <c r="I26" s="242"/>
      <c r="J26" s="59"/>
    </row>
    <row r="27" spans="1:16" ht="21.75" customHeight="1" x14ac:dyDescent="0.25">
      <c r="A27" s="49"/>
      <c r="B27" s="116" t="str">
        <f>IFERROR(VLOOKUP($C$8,FORMATO1,13,FALSE)," ")</f>
        <v xml:space="preserve"> </v>
      </c>
      <c r="C27" s="116" t="str">
        <f>IFERROR(VLOOKUP($C$8,FORMATO1,14,FALSE)," ")</f>
        <v xml:space="preserve"> </v>
      </c>
      <c r="D27" s="117" t="str">
        <f>IFERROR(VLOOKUP($C$8,FORMATO1,15,FALSE)," ")</f>
        <v xml:space="preserve"> </v>
      </c>
      <c r="E27" s="118" t="str">
        <f>IFERROR(VLOOKUP($C$8,FORMATO1,17,FALSE)," ")</f>
        <v xml:space="preserve"> </v>
      </c>
      <c r="F27" s="87" t="str">
        <f>IFERROR(VLOOKUP($C$8,FORMATO1,16,FALSE)," ")</f>
        <v xml:space="preserve"> </v>
      </c>
      <c r="G27" s="243" t="str">
        <f>IFERROR(VLOOKUP($C$8,FORMATO1,18,FALSE)," ")</f>
        <v xml:space="preserve"> </v>
      </c>
      <c r="H27" s="244"/>
      <c r="I27" s="245"/>
      <c r="J27" s="54"/>
      <c r="P27" s="60"/>
    </row>
    <row r="28" spans="1:16" ht="9.9499999999999993" customHeight="1" x14ac:dyDescent="0.25">
      <c r="A28" s="49"/>
      <c r="B28" s="192"/>
      <c r="C28" s="192"/>
      <c r="D28" s="192"/>
      <c r="E28" s="192"/>
      <c r="F28" s="33"/>
      <c r="G28" s="33"/>
      <c r="H28" s="33"/>
      <c r="I28" s="192"/>
      <c r="J28" s="54"/>
      <c r="L28" s="51"/>
      <c r="M28" s="73"/>
      <c r="O28" s="51"/>
      <c r="P28" s="60"/>
    </row>
    <row r="29" spans="1:16" ht="65.099999999999994" customHeight="1" x14ac:dyDescent="0.25">
      <c r="A29" s="39"/>
      <c r="B29" s="52" t="str">
        <f>'Ficha 1 MyM'!L10</f>
        <v>OBJETO</v>
      </c>
      <c r="C29" s="250" t="str">
        <f>IFERROR(VLOOKUP($C$8,FORMATO1,12,FALSE)," ")</f>
        <v xml:space="preserve"> </v>
      </c>
      <c r="D29" s="250"/>
      <c r="E29" s="250"/>
      <c r="F29" s="250"/>
      <c r="G29" s="250"/>
      <c r="H29" s="250"/>
      <c r="I29" s="250"/>
      <c r="J29" s="54"/>
      <c r="P29" s="60"/>
    </row>
    <row r="30" spans="1:16" ht="9.9499999999999993" customHeight="1" thickBot="1" x14ac:dyDescent="0.3">
      <c r="A30" s="55"/>
      <c r="B30" s="31"/>
      <c r="C30" s="31"/>
      <c r="D30" s="31"/>
      <c r="E30" s="31"/>
      <c r="F30" s="31"/>
      <c r="G30" s="31"/>
      <c r="H30" s="31"/>
      <c r="I30" s="31"/>
      <c r="J30" s="56"/>
    </row>
    <row r="31" spans="1:16" ht="9.9499999999999993" customHeight="1" x14ac:dyDescent="0.25">
      <c r="A31" s="49"/>
      <c r="B31" s="192"/>
      <c r="C31" s="192"/>
      <c r="D31" s="192"/>
      <c r="E31" s="192"/>
      <c r="F31" s="192"/>
      <c r="G31" s="192"/>
      <c r="H31" s="192"/>
      <c r="I31" s="192"/>
      <c r="J31" s="54"/>
    </row>
    <row r="32" spans="1:16" ht="15" customHeight="1" x14ac:dyDescent="0.25">
      <c r="A32" s="92" t="s">
        <v>895</v>
      </c>
      <c r="B32" s="224" t="s">
        <v>896</v>
      </c>
      <c r="C32" s="224"/>
      <c r="D32" s="224"/>
      <c r="E32" s="224"/>
      <c r="F32" s="224"/>
      <c r="G32" s="224"/>
      <c r="H32" s="224"/>
      <c r="I32" s="224"/>
      <c r="J32" s="54"/>
    </row>
    <row r="33" spans="1:10" ht="99.95" customHeight="1" x14ac:dyDescent="0.25">
      <c r="A33" s="93"/>
      <c r="B33" s="225" t="s">
        <v>916</v>
      </c>
      <c r="C33" s="226"/>
      <c r="D33" s="226"/>
      <c r="E33" s="226"/>
      <c r="F33" s="226"/>
      <c r="G33" s="226"/>
      <c r="H33" s="226"/>
      <c r="I33" s="227"/>
      <c r="J33" s="54"/>
    </row>
    <row r="34" spans="1:10" ht="9.9499999999999993" customHeight="1" x14ac:dyDescent="0.25">
      <c r="A34" s="49"/>
      <c r="B34" s="192"/>
      <c r="C34" s="192"/>
      <c r="D34" s="192"/>
      <c r="E34" s="192"/>
      <c r="F34" s="192"/>
      <c r="G34" s="192"/>
      <c r="H34" s="192"/>
      <c r="I34" s="192"/>
      <c r="J34" s="54"/>
    </row>
    <row r="35" spans="1:10" ht="15" customHeight="1" x14ac:dyDescent="0.25">
      <c r="A35" s="92" t="s">
        <v>897</v>
      </c>
      <c r="B35" s="224" t="s">
        <v>898</v>
      </c>
      <c r="C35" s="224"/>
      <c r="D35" s="224"/>
      <c r="E35" s="224"/>
      <c r="F35" s="224"/>
      <c r="G35" s="224"/>
      <c r="H35" s="224"/>
      <c r="I35" s="224"/>
      <c r="J35" s="54"/>
    </row>
    <row r="36" spans="1:10" ht="99.95" customHeight="1" x14ac:dyDescent="0.25">
      <c r="A36" s="93"/>
      <c r="B36" s="225"/>
      <c r="C36" s="226"/>
      <c r="D36" s="226"/>
      <c r="E36" s="226"/>
      <c r="F36" s="226"/>
      <c r="G36" s="226"/>
      <c r="H36" s="226"/>
      <c r="I36" s="227"/>
      <c r="J36" s="54"/>
    </row>
    <row r="37" spans="1:10" ht="9.9499999999999993" customHeight="1" x14ac:dyDescent="0.25">
      <c r="A37" s="49"/>
      <c r="B37" s="192"/>
      <c r="C37" s="192"/>
      <c r="D37" s="192"/>
      <c r="E37" s="192"/>
      <c r="F37" s="192"/>
      <c r="G37" s="192"/>
      <c r="H37" s="192"/>
      <c r="I37" s="192"/>
      <c r="J37" s="54"/>
    </row>
    <row r="38" spans="1:10" ht="15" customHeight="1" x14ac:dyDescent="0.25">
      <c r="A38" s="92" t="s">
        <v>901</v>
      </c>
      <c r="B38" s="224" t="s">
        <v>879</v>
      </c>
      <c r="C38" s="224"/>
      <c r="D38" s="224"/>
      <c r="E38" s="224"/>
      <c r="F38" s="224"/>
      <c r="G38" s="224"/>
      <c r="H38" s="224"/>
      <c r="I38" s="224"/>
      <c r="J38" s="54"/>
    </row>
    <row r="39" spans="1:10" ht="99.95" customHeight="1" x14ac:dyDescent="0.25">
      <c r="A39" s="93"/>
      <c r="B39" s="228"/>
      <c r="C39" s="229"/>
      <c r="D39" s="229"/>
      <c r="E39" s="229"/>
      <c r="F39" s="229"/>
      <c r="G39" s="229"/>
      <c r="H39" s="229"/>
      <c r="I39" s="230"/>
      <c r="J39" s="54"/>
    </row>
    <row r="40" spans="1:10" ht="9.9499999999999993" customHeight="1" thickBot="1" x14ac:dyDescent="0.3">
      <c r="A40" s="49"/>
      <c r="B40" s="192"/>
      <c r="C40" s="192"/>
      <c r="D40" s="192"/>
      <c r="E40" s="192"/>
      <c r="F40" s="192"/>
      <c r="G40" s="192"/>
      <c r="H40" s="192"/>
      <c r="I40" s="192"/>
      <c r="J40" s="54"/>
    </row>
    <row r="41" spans="1:10" ht="15" customHeight="1" x14ac:dyDescent="0.25">
      <c r="A41" s="85"/>
      <c r="B41" s="235" t="s">
        <v>899</v>
      </c>
      <c r="C41" s="235"/>
      <c r="D41" s="235"/>
      <c r="E41" s="235"/>
      <c r="F41" s="235"/>
      <c r="G41" s="235"/>
      <c r="H41" s="235"/>
      <c r="I41" s="235"/>
      <c r="J41" s="86"/>
    </row>
    <row r="42" spans="1:10" ht="9.9499999999999993" customHeight="1" x14ac:dyDescent="0.25">
      <c r="A42" s="49"/>
      <c r="B42" s="192"/>
      <c r="C42" s="192"/>
      <c r="D42" s="192"/>
      <c r="E42" s="33"/>
      <c r="F42" s="192"/>
      <c r="G42" s="192"/>
      <c r="H42" s="192"/>
      <c r="I42" s="192"/>
      <c r="J42" s="54"/>
    </row>
    <row r="43" spans="1:10" ht="15" customHeight="1" x14ac:dyDescent="0.25">
      <c r="A43" s="92" t="s">
        <v>900</v>
      </c>
      <c r="B43" s="224" t="s">
        <v>867</v>
      </c>
      <c r="C43" s="224"/>
      <c r="D43" s="224"/>
      <c r="E43" s="233"/>
      <c r="F43" s="224"/>
      <c r="G43" s="224"/>
      <c r="H43" s="224"/>
      <c r="I43" s="224"/>
      <c r="J43" s="54"/>
    </row>
    <row r="44" spans="1:10" x14ac:dyDescent="0.25">
      <c r="A44" s="93"/>
      <c r="B44" s="234" t="s">
        <v>868</v>
      </c>
      <c r="C44" s="234"/>
      <c r="D44" s="225"/>
      <c r="E44" s="135"/>
      <c r="F44" s="227" t="s">
        <v>871</v>
      </c>
      <c r="G44" s="234"/>
      <c r="H44" s="234"/>
      <c r="I44" s="234"/>
      <c r="J44" s="54"/>
    </row>
    <row r="45" spans="1:10" x14ac:dyDescent="0.25">
      <c r="A45" s="93"/>
      <c r="B45" s="234" t="s">
        <v>869</v>
      </c>
      <c r="C45" s="234"/>
      <c r="D45" s="225"/>
      <c r="E45" s="136"/>
      <c r="F45" s="227" t="s">
        <v>872</v>
      </c>
      <c r="G45" s="234"/>
      <c r="H45" s="234"/>
      <c r="I45" s="234"/>
      <c r="J45" s="54"/>
    </row>
    <row r="46" spans="1:10" x14ac:dyDescent="0.25">
      <c r="A46" s="93"/>
      <c r="B46" s="234" t="s">
        <v>870</v>
      </c>
      <c r="C46" s="234"/>
      <c r="D46" s="225"/>
      <c r="E46" s="136"/>
      <c r="F46" s="227" t="s">
        <v>873</v>
      </c>
      <c r="G46" s="234"/>
      <c r="H46" s="234"/>
      <c r="I46" s="234"/>
      <c r="J46" s="54"/>
    </row>
    <row r="47" spans="1:10" x14ac:dyDescent="0.25">
      <c r="A47" s="93"/>
      <c r="B47" s="234" t="s">
        <v>874</v>
      </c>
      <c r="C47" s="234"/>
      <c r="D47" s="225"/>
      <c r="E47" s="136"/>
      <c r="F47" s="227" t="s">
        <v>874</v>
      </c>
      <c r="G47" s="234"/>
      <c r="H47" s="234"/>
      <c r="I47" s="234"/>
      <c r="J47" s="54"/>
    </row>
    <row r="48" spans="1:10" x14ac:dyDescent="0.25">
      <c r="A48" s="93"/>
      <c r="B48" s="234"/>
      <c r="C48" s="234"/>
      <c r="D48" s="225"/>
      <c r="E48" s="137"/>
      <c r="F48" s="227"/>
      <c r="G48" s="234"/>
      <c r="H48" s="234"/>
      <c r="I48" s="234"/>
      <c r="J48" s="54"/>
    </row>
    <row r="49" spans="1:10" ht="9.9499999999999993" customHeight="1" x14ac:dyDescent="0.25">
      <c r="A49" s="49"/>
      <c r="B49" s="192"/>
      <c r="C49" s="192"/>
      <c r="D49" s="192"/>
      <c r="E49" s="192"/>
      <c r="F49" s="192"/>
      <c r="G49" s="192"/>
      <c r="H49" s="192"/>
      <c r="I49" s="192"/>
      <c r="J49" s="54"/>
    </row>
    <row r="50" spans="1:10" ht="15" customHeight="1" x14ac:dyDescent="0.25">
      <c r="A50" s="92" t="s">
        <v>902</v>
      </c>
      <c r="B50" s="224" t="s">
        <v>838</v>
      </c>
      <c r="C50" s="224"/>
      <c r="D50" s="224"/>
      <c r="E50" s="224"/>
      <c r="F50" s="224"/>
      <c r="G50" s="224"/>
      <c r="H50" s="224"/>
      <c r="I50" s="224"/>
      <c r="J50" s="54"/>
    </row>
    <row r="51" spans="1:10" s="72" customFormat="1" ht="15" customHeight="1" x14ac:dyDescent="0.25">
      <c r="A51" s="94"/>
      <c r="B51" s="236" t="s">
        <v>875</v>
      </c>
      <c r="C51" s="238"/>
      <c r="D51" s="238"/>
      <c r="E51" s="237"/>
      <c r="F51" s="236" t="s">
        <v>876</v>
      </c>
      <c r="G51" s="237"/>
      <c r="H51" s="236" t="s">
        <v>877</v>
      </c>
      <c r="I51" s="237"/>
      <c r="J51" s="71"/>
    </row>
    <row r="52" spans="1:10" ht="27.95" customHeight="1" x14ac:dyDescent="0.25">
      <c r="A52" s="94">
        <v>1</v>
      </c>
      <c r="B52" s="221"/>
      <c r="C52" s="222"/>
      <c r="D52" s="222"/>
      <c r="E52" s="223"/>
      <c r="F52" s="219" t="s">
        <v>878</v>
      </c>
      <c r="G52" s="220"/>
      <c r="H52" s="212">
        <v>0</v>
      </c>
      <c r="I52" s="213"/>
      <c r="J52" s="54"/>
    </row>
    <row r="53" spans="1:10" ht="27.95" customHeight="1" x14ac:dyDescent="0.25">
      <c r="A53" s="94">
        <v>2</v>
      </c>
      <c r="B53" s="221"/>
      <c r="C53" s="222"/>
      <c r="D53" s="222"/>
      <c r="E53" s="223"/>
      <c r="F53" s="219" t="s">
        <v>878</v>
      </c>
      <c r="G53" s="220"/>
      <c r="H53" s="212">
        <v>0</v>
      </c>
      <c r="I53" s="213"/>
      <c r="J53" s="54"/>
    </row>
    <row r="54" spans="1:10" ht="27.95" customHeight="1" x14ac:dyDescent="0.25">
      <c r="A54" s="94">
        <v>3</v>
      </c>
      <c r="B54" s="221"/>
      <c r="C54" s="222"/>
      <c r="D54" s="222"/>
      <c r="E54" s="223"/>
      <c r="F54" s="219" t="s">
        <v>878</v>
      </c>
      <c r="G54" s="220"/>
      <c r="H54" s="212">
        <v>0</v>
      </c>
      <c r="I54" s="213"/>
      <c r="J54" s="54"/>
    </row>
    <row r="55" spans="1:10" ht="27.95" customHeight="1" x14ac:dyDescent="0.25">
      <c r="A55" s="94">
        <v>4</v>
      </c>
      <c r="B55" s="221"/>
      <c r="C55" s="222"/>
      <c r="D55" s="222"/>
      <c r="E55" s="223"/>
      <c r="F55" s="219" t="s">
        <v>878</v>
      </c>
      <c r="G55" s="220"/>
      <c r="H55" s="212">
        <v>0</v>
      </c>
      <c r="I55" s="213"/>
      <c r="J55" s="54"/>
    </row>
    <row r="56" spans="1:10" ht="27.95" customHeight="1" x14ac:dyDescent="0.25">
      <c r="A56" s="94">
        <v>5</v>
      </c>
      <c r="B56" s="221"/>
      <c r="C56" s="222"/>
      <c r="D56" s="222"/>
      <c r="E56" s="223"/>
      <c r="F56" s="219" t="s">
        <v>878</v>
      </c>
      <c r="G56" s="220"/>
      <c r="H56" s="212">
        <v>0</v>
      </c>
      <c r="I56" s="213"/>
      <c r="J56" s="54"/>
    </row>
    <row r="57" spans="1:10" ht="9.9499999999999993" customHeight="1" x14ac:dyDescent="0.25">
      <c r="A57" s="49"/>
      <c r="B57" s="192"/>
      <c r="C57" s="192"/>
      <c r="D57" s="192"/>
      <c r="E57" s="192"/>
      <c r="F57" s="192"/>
      <c r="G57" s="192"/>
      <c r="H57" s="192"/>
      <c r="I57" s="192"/>
      <c r="J57" s="54"/>
    </row>
    <row r="58" spans="1:10" ht="15" customHeight="1" x14ac:dyDescent="0.25">
      <c r="A58" s="92" t="s">
        <v>866</v>
      </c>
      <c r="B58" s="224" t="s">
        <v>912</v>
      </c>
      <c r="C58" s="224"/>
      <c r="D58" s="224"/>
      <c r="E58" s="224"/>
      <c r="F58" s="224"/>
      <c r="G58" s="224"/>
      <c r="H58" s="224"/>
      <c r="I58" s="224"/>
      <c r="J58" s="54"/>
    </row>
    <row r="59" spans="1:10" s="62" customFormat="1" x14ac:dyDescent="0.25">
      <c r="A59" s="95">
        <v>1</v>
      </c>
      <c r="B59" s="215" t="s">
        <v>907</v>
      </c>
      <c r="C59" s="216"/>
      <c r="D59" s="216"/>
      <c r="E59" s="216"/>
      <c r="F59" s="216"/>
      <c r="G59" s="217"/>
      <c r="H59" s="212">
        <v>0</v>
      </c>
      <c r="I59" s="213"/>
      <c r="J59" s="61"/>
    </row>
    <row r="60" spans="1:10" s="62" customFormat="1" x14ac:dyDescent="0.25">
      <c r="A60" s="95">
        <v>2</v>
      </c>
      <c r="B60" s="215" t="s">
        <v>908</v>
      </c>
      <c r="C60" s="216"/>
      <c r="D60" s="216"/>
      <c r="E60" s="216"/>
      <c r="F60" s="216"/>
      <c r="G60" s="217"/>
      <c r="H60" s="212">
        <v>0</v>
      </c>
      <c r="I60" s="213"/>
      <c r="J60" s="61"/>
    </row>
    <row r="61" spans="1:10" s="62" customFormat="1" x14ac:dyDescent="0.25">
      <c r="A61" s="94">
        <v>3</v>
      </c>
      <c r="B61" s="218" t="s">
        <v>909</v>
      </c>
      <c r="C61" s="218"/>
      <c r="D61" s="218"/>
      <c r="E61" s="218"/>
      <c r="F61" s="218"/>
      <c r="G61" s="218"/>
      <c r="H61" s="214">
        <v>0</v>
      </c>
      <c r="I61" s="214"/>
      <c r="J61" s="61"/>
    </row>
    <row r="62" spans="1:10" s="62" customFormat="1" x14ac:dyDescent="0.25">
      <c r="A62" s="94">
        <v>4</v>
      </c>
      <c r="B62" s="218" t="s">
        <v>910</v>
      </c>
      <c r="C62" s="218"/>
      <c r="D62" s="218"/>
      <c r="E62" s="218"/>
      <c r="F62" s="218"/>
      <c r="G62" s="218"/>
      <c r="H62" s="214">
        <v>0</v>
      </c>
      <c r="I62" s="214"/>
      <c r="J62" s="61"/>
    </row>
    <row r="63" spans="1:10" s="62" customFormat="1" x14ac:dyDescent="0.25">
      <c r="A63" s="94">
        <v>5</v>
      </c>
      <c r="B63" s="218" t="s">
        <v>911</v>
      </c>
      <c r="C63" s="218"/>
      <c r="D63" s="218"/>
      <c r="E63" s="218"/>
      <c r="F63" s="218"/>
      <c r="G63" s="218"/>
      <c r="H63" s="214">
        <v>0</v>
      </c>
      <c r="I63" s="214"/>
      <c r="J63" s="61"/>
    </row>
    <row r="64" spans="1:10" s="62" customFormat="1" x14ac:dyDescent="0.25">
      <c r="A64" s="94">
        <v>6</v>
      </c>
      <c r="B64" s="218" t="s">
        <v>874</v>
      </c>
      <c r="C64" s="218"/>
      <c r="D64" s="218"/>
      <c r="E64" s="218"/>
      <c r="F64" s="218"/>
      <c r="G64" s="218"/>
      <c r="H64" s="214">
        <v>0</v>
      </c>
      <c r="I64" s="214"/>
      <c r="J64" s="61"/>
    </row>
    <row r="65" spans="1:10" s="62" customFormat="1" x14ac:dyDescent="0.25">
      <c r="A65" s="94">
        <v>7</v>
      </c>
      <c r="B65" s="218"/>
      <c r="C65" s="218"/>
      <c r="D65" s="218"/>
      <c r="E65" s="218"/>
      <c r="F65" s="218"/>
      <c r="G65" s="218"/>
      <c r="H65" s="214">
        <v>0</v>
      </c>
      <c r="I65" s="214"/>
      <c r="J65" s="61"/>
    </row>
    <row r="66" spans="1:10" s="62" customFormat="1" x14ac:dyDescent="0.25">
      <c r="A66" s="94">
        <v>8</v>
      </c>
      <c r="B66" s="218"/>
      <c r="C66" s="218"/>
      <c r="D66" s="218"/>
      <c r="E66" s="218"/>
      <c r="F66" s="218"/>
      <c r="G66" s="218"/>
      <c r="H66" s="214">
        <v>0</v>
      </c>
      <c r="I66" s="214"/>
      <c r="J66" s="61"/>
    </row>
    <row r="67" spans="1:10" s="62" customFormat="1" x14ac:dyDescent="0.25">
      <c r="A67" s="94">
        <v>9</v>
      </c>
      <c r="B67" s="218"/>
      <c r="C67" s="218"/>
      <c r="D67" s="218"/>
      <c r="E67" s="218"/>
      <c r="F67" s="218"/>
      <c r="G67" s="218"/>
      <c r="H67" s="214">
        <v>0</v>
      </c>
      <c r="I67" s="214"/>
      <c r="J67" s="61"/>
    </row>
    <row r="68" spans="1:10" s="62" customFormat="1" x14ac:dyDescent="0.25">
      <c r="A68" s="94">
        <v>10</v>
      </c>
      <c r="B68" s="218"/>
      <c r="C68" s="218"/>
      <c r="D68" s="218"/>
      <c r="E68" s="218"/>
      <c r="F68" s="218"/>
      <c r="G68" s="218"/>
      <c r="H68" s="214">
        <v>0</v>
      </c>
      <c r="I68" s="214"/>
      <c r="J68" s="61"/>
    </row>
    <row r="69" spans="1:10" s="62" customFormat="1" ht="9.9499999999999993" customHeight="1" x14ac:dyDescent="0.25">
      <c r="A69" s="93"/>
      <c r="B69" s="232"/>
      <c r="C69" s="232"/>
      <c r="D69" s="232"/>
      <c r="E69" s="232"/>
      <c r="F69" s="232"/>
      <c r="G69" s="232"/>
      <c r="H69" s="214"/>
      <c r="I69" s="214"/>
      <c r="J69" s="61"/>
    </row>
    <row r="70" spans="1:10" s="62" customFormat="1" x14ac:dyDescent="0.25">
      <c r="A70" s="93"/>
      <c r="B70" s="232"/>
      <c r="C70" s="232"/>
      <c r="D70" s="232"/>
      <c r="E70" s="232"/>
      <c r="F70" s="232"/>
      <c r="G70" s="232"/>
      <c r="H70" s="231">
        <f>SUM(H59:I69)</f>
        <v>0</v>
      </c>
      <c r="I70" s="231"/>
      <c r="J70" s="61"/>
    </row>
    <row r="71" spans="1:10" x14ac:dyDescent="0.25">
      <c r="A71" s="49"/>
      <c r="B71" s="33"/>
      <c r="C71" s="46"/>
      <c r="D71" s="46"/>
      <c r="E71" s="46"/>
      <c r="F71" s="46"/>
      <c r="G71" s="46"/>
      <c r="H71" s="46"/>
      <c r="I71" s="33"/>
      <c r="J71" s="34"/>
    </row>
    <row r="72" spans="1:10" x14ac:dyDescent="0.25">
      <c r="A72" s="49" t="s">
        <v>10</v>
      </c>
      <c r="B72" s="46"/>
      <c r="C72" s="199">
        <f>IFERROR(('Ficha 1 MyM'!C43)," ")</f>
        <v>0</v>
      </c>
      <c r="D72" s="200"/>
      <c r="E72" s="201"/>
      <c r="F72" s="33"/>
      <c r="G72" s="46"/>
      <c r="J72" s="34"/>
    </row>
    <row r="73" spans="1:10" x14ac:dyDescent="0.25">
      <c r="A73" s="49" t="s">
        <v>809</v>
      </c>
      <c r="B73" s="33"/>
      <c r="C73" s="199">
        <f>IFERROR(('Ficha 1 MyM'!C44)," ")</f>
        <v>0</v>
      </c>
      <c r="D73" s="200"/>
      <c r="E73" s="201"/>
      <c r="F73" s="33"/>
      <c r="G73" s="33"/>
      <c r="H73" s="48" t="s">
        <v>995</v>
      </c>
      <c r="I73" s="18" t="s">
        <v>903</v>
      </c>
      <c r="J73" s="34"/>
    </row>
    <row r="74" spans="1:10" x14ac:dyDescent="0.25">
      <c r="A74" s="49"/>
      <c r="B74" s="33"/>
      <c r="C74" s="33"/>
      <c r="D74" s="33"/>
      <c r="E74" s="33"/>
      <c r="F74" s="33"/>
      <c r="G74" s="33"/>
      <c r="H74" s="33"/>
      <c r="I74" s="33"/>
      <c r="J74" s="34"/>
    </row>
    <row r="75" spans="1:10" x14ac:dyDescent="0.25">
      <c r="A75" s="49" t="s">
        <v>11</v>
      </c>
      <c r="B75" s="46"/>
      <c r="C75" s="199">
        <f>IFERROR(('Ficha 1 MyM'!C46)," ")</f>
        <v>0</v>
      </c>
      <c r="D75" s="200"/>
      <c r="E75" s="201"/>
      <c r="F75" s="33"/>
      <c r="G75" s="33"/>
      <c r="H75" s="33"/>
      <c r="I75" s="33"/>
      <c r="J75" s="34"/>
    </row>
    <row r="76" spans="1:10" x14ac:dyDescent="0.25">
      <c r="A76" s="49" t="s">
        <v>809</v>
      </c>
      <c r="B76" s="33"/>
      <c r="C76" s="199">
        <f>IFERROR(('Ficha 1 MyM'!C47)," ")</f>
        <v>0</v>
      </c>
      <c r="D76" s="200"/>
      <c r="E76" s="201"/>
      <c r="F76" s="33"/>
      <c r="G76" s="33"/>
      <c r="H76" s="33"/>
      <c r="I76" s="33"/>
      <c r="J76" s="34"/>
    </row>
    <row r="77" spans="1:10" ht="9.9499999999999993" customHeight="1" thickBot="1" x14ac:dyDescent="0.3">
      <c r="A77" s="29"/>
      <c r="B77" s="30"/>
      <c r="C77" s="30"/>
      <c r="D77" s="30"/>
      <c r="E77" s="30"/>
      <c r="F77" s="30"/>
      <c r="G77" s="30"/>
      <c r="H77" s="30"/>
      <c r="I77" s="30"/>
      <c r="J77" s="32"/>
    </row>
    <row r="80" spans="1:10" x14ac:dyDescent="0.25">
      <c r="A80" s="211" t="s">
        <v>1011</v>
      </c>
      <c r="B80" s="211"/>
    </row>
    <row r="81" spans="2:9" ht="15.75" thickBot="1" x14ac:dyDescent="0.3"/>
    <row r="82" spans="2:9" x14ac:dyDescent="0.25">
      <c r="B82" s="184"/>
      <c r="C82" s="36"/>
      <c r="D82" s="45"/>
      <c r="F82" s="184"/>
      <c r="G82" s="36"/>
      <c r="H82" s="36"/>
      <c r="I82" s="45"/>
    </row>
    <row r="83" spans="2:9" x14ac:dyDescent="0.25">
      <c r="B83" s="179"/>
      <c r="C83" s="33"/>
      <c r="D83" s="34"/>
      <c r="F83" s="179"/>
      <c r="G83" s="33"/>
      <c r="H83" s="33"/>
      <c r="I83" s="34"/>
    </row>
    <row r="84" spans="2:9" x14ac:dyDescent="0.25">
      <c r="B84" s="179"/>
      <c r="C84" s="33"/>
      <c r="D84" s="34"/>
      <c r="F84" s="179"/>
      <c r="G84" s="33"/>
      <c r="H84" s="33"/>
      <c r="I84" s="34"/>
    </row>
    <row r="85" spans="2:9" x14ac:dyDescent="0.25">
      <c r="B85" s="179"/>
      <c r="C85" s="33"/>
      <c r="D85" s="34"/>
      <c r="F85" s="179"/>
      <c r="G85" s="33"/>
      <c r="H85" s="33"/>
      <c r="I85" s="34"/>
    </row>
    <row r="86" spans="2:9" x14ac:dyDescent="0.25">
      <c r="B86" s="179"/>
      <c r="C86" s="33"/>
      <c r="D86" s="34"/>
      <c r="F86" s="179"/>
      <c r="G86" s="33"/>
      <c r="H86" s="33"/>
      <c r="I86" s="34"/>
    </row>
    <row r="87" spans="2:9" x14ac:dyDescent="0.25">
      <c r="B87" s="179"/>
      <c r="C87" s="33"/>
      <c r="D87" s="34"/>
      <c r="F87" s="179"/>
      <c r="G87" s="33"/>
      <c r="H87" s="33"/>
      <c r="I87" s="34"/>
    </row>
    <row r="88" spans="2:9" x14ac:dyDescent="0.25">
      <c r="B88" s="179"/>
      <c r="C88" s="33"/>
      <c r="D88" s="34"/>
      <c r="F88" s="179"/>
      <c r="G88" s="33"/>
      <c r="H88" s="33"/>
      <c r="I88" s="34"/>
    </row>
    <row r="89" spans="2:9" x14ac:dyDescent="0.25">
      <c r="B89" s="179"/>
      <c r="C89" s="33"/>
      <c r="D89" s="34"/>
      <c r="F89" s="179"/>
      <c r="G89" s="33"/>
      <c r="H89" s="33"/>
      <c r="I89" s="34"/>
    </row>
    <row r="90" spans="2:9" x14ac:dyDescent="0.25">
      <c r="B90" s="179"/>
      <c r="C90" s="33"/>
      <c r="D90" s="34"/>
      <c r="F90" s="179"/>
      <c r="G90" s="33"/>
      <c r="H90" s="33"/>
      <c r="I90" s="34"/>
    </row>
    <row r="91" spans="2:9" x14ac:dyDescent="0.25">
      <c r="B91" s="179"/>
      <c r="C91" s="33"/>
      <c r="D91" s="34"/>
      <c r="F91" s="179"/>
      <c r="G91" s="33"/>
      <c r="H91" s="33"/>
      <c r="I91" s="34"/>
    </row>
    <row r="92" spans="2:9" x14ac:dyDescent="0.25">
      <c r="B92" s="179"/>
      <c r="C92" s="33"/>
      <c r="D92" s="34"/>
      <c r="F92" s="179"/>
      <c r="G92" s="33"/>
      <c r="H92" s="33"/>
      <c r="I92" s="34"/>
    </row>
    <row r="93" spans="2:9" x14ac:dyDescent="0.25">
      <c r="B93" s="179"/>
      <c r="C93" s="33"/>
      <c r="D93" s="34"/>
      <c r="F93" s="179"/>
      <c r="G93" s="33"/>
      <c r="H93" s="33"/>
      <c r="I93" s="34"/>
    </row>
    <row r="94" spans="2:9" x14ac:dyDescent="0.25">
      <c r="B94" s="179"/>
      <c r="C94" s="33"/>
      <c r="D94" s="34"/>
      <c r="F94" s="179"/>
      <c r="G94" s="33"/>
      <c r="H94" s="33"/>
      <c r="I94" s="34"/>
    </row>
    <row r="95" spans="2:9" x14ac:dyDescent="0.25">
      <c r="B95" s="179"/>
      <c r="C95" s="33"/>
      <c r="D95" s="34"/>
      <c r="F95" s="179"/>
      <c r="G95" s="33"/>
      <c r="H95" s="33"/>
      <c r="I95" s="34"/>
    </row>
    <row r="96" spans="2:9" x14ac:dyDescent="0.25">
      <c r="B96" s="179"/>
      <c r="C96" s="33"/>
      <c r="D96" s="34"/>
      <c r="F96" s="179"/>
      <c r="G96" s="33"/>
      <c r="H96" s="33"/>
      <c r="I96" s="34"/>
    </row>
    <row r="97" spans="2:9" x14ac:dyDescent="0.25">
      <c r="B97" s="179"/>
      <c r="C97" s="33"/>
      <c r="D97" s="34"/>
      <c r="F97" s="179"/>
      <c r="G97" s="33"/>
      <c r="H97" s="33"/>
      <c r="I97" s="34"/>
    </row>
    <row r="98" spans="2:9" ht="15.75" thickBot="1" x14ac:dyDescent="0.3">
      <c r="B98" s="150"/>
      <c r="C98" s="30"/>
      <c r="D98" s="32"/>
      <c r="F98" s="150"/>
      <c r="G98" s="30"/>
      <c r="H98" s="30"/>
      <c r="I98" s="32"/>
    </row>
    <row r="100" spans="2:9" ht="15.75" thickBot="1" x14ac:dyDescent="0.3"/>
    <row r="101" spans="2:9" x14ac:dyDescent="0.25">
      <c r="B101" s="184"/>
      <c r="C101" s="36"/>
      <c r="D101" s="45"/>
      <c r="F101" s="184"/>
      <c r="G101" s="36"/>
      <c r="H101" s="36"/>
      <c r="I101" s="45"/>
    </row>
    <row r="102" spans="2:9" x14ac:dyDescent="0.25">
      <c r="B102" s="179"/>
      <c r="C102" s="33"/>
      <c r="D102" s="34"/>
      <c r="F102" s="179"/>
      <c r="G102" s="33"/>
      <c r="H102" s="33"/>
      <c r="I102" s="34"/>
    </row>
    <row r="103" spans="2:9" x14ac:dyDescent="0.25">
      <c r="B103" s="179"/>
      <c r="C103" s="33"/>
      <c r="D103" s="34"/>
      <c r="F103" s="179"/>
      <c r="G103" s="33"/>
      <c r="H103" s="33"/>
      <c r="I103" s="34"/>
    </row>
    <row r="104" spans="2:9" x14ac:dyDescent="0.25">
      <c r="B104" s="179"/>
      <c r="C104" s="33"/>
      <c r="D104" s="34"/>
      <c r="F104" s="179"/>
      <c r="G104" s="33"/>
      <c r="H104" s="33"/>
      <c r="I104" s="34"/>
    </row>
    <row r="105" spans="2:9" x14ac:dyDescent="0.25">
      <c r="B105" s="179"/>
      <c r="C105" s="33"/>
      <c r="D105" s="34"/>
      <c r="F105" s="179"/>
      <c r="G105" s="33"/>
      <c r="H105" s="33"/>
      <c r="I105" s="34"/>
    </row>
    <row r="106" spans="2:9" x14ac:dyDescent="0.25">
      <c r="B106" s="179"/>
      <c r="C106" s="33"/>
      <c r="D106" s="34"/>
      <c r="F106" s="179"/>
      <c r="G106" s="33"/>
      <c r="H106" s="33"/>
      <c r="I106" s="34"/>
    </row>
    <row r="107" spans="2:9" x14ac:dyDescent="0.25">
      <c r="B107" s="179"/>
      <c r="C107" s="33"/>
      <c r="D107" s="34"/>
      <c r="F107" s="179"/>
      <c r="G107" s="33"/>
      <c r="H107" s="33"/>
      <c r="I107" s="34"/>
    </row>
    <row r="108" spans="2:9" x14ac:dyDescent="0.25">
      <c r="B108" s="179"/>
      <c r="C108" s="33"/>
      <c r="D108" s="34"/>
      <c r="F108" s="179"/>
      <c r="G108" s="33"/>
      <c r="H108" s="33"/>
      <c r="I108" s="34"/>
    </row>
    <row r="109" spans="2:9" x14ac:dyDescent="0.25">
      <c r="B109" s="179"/>
      <c r="C109" s="33"/>
      <c r="D109" s="34"/>
      <c r="F109" s="179"/>
      <c r="G109" s="33"/>
      <c r="H109" s="33"/>
      <c r="I109" s="34"/>
    </row>
    <row r="110" spans="2:9" x14ac:dyDescent="0.25">
      <c r="B110" s="179"/>
      <c r="C110" s="33"/>
      <c r="D110" s="34"/>
      <c r="F110" s="179"/>
      <c r="G110" s="33"/>
      <c r="H110" s="33"/>
      <c r="I110" s="34"/>
    </row>
    <row r="111" spans="2:9" x14ac:dyDescent="0.25">
      <c r="B111" s="179"/>
      <c r="C111" s="33"/>
      <c r="D111" s="34"/>
      <c r="F111" s="179"/>
      <c r="G111" s="33"/>
      <c r="H111" s="33"/>
      <c r="I111" s="34"/>
    </row>
    <row r="112" spans="2:9" x14ac:dyDescent="0.25">
      <c r="B112" s="179"/>
      <c r="C112" s="33"/>
      <c r="D112" s="34"/>
      <c r="F112" s="179"/>
      <c r="G112" s="33"/>
      <c r="H112" s="33"/>
      <c r="I112" s="34"/>
    </row>
    <row r="113" spans="2:9" x14ac:dyDescent="0.25">
      <c r="B113" s="179"/>
      <c r="C113" s="33"/>
      <c r="D113" s="34"/>
      <c r="F113" s="179"/>
      <c r="G113" s="33"/>
      <c r="H113" s="33"/>
      <c r="I113" s="34"/>
    </row>
    <row r="114" spans="2:9" x14ac:dyDescent="0.25">
      <c r="B114" s="179"/>
      <c r="C114" s="33"/>
      <c r="D114" s="34"/>
      <c r="F114" s="179"/>
      <c r="G114" s="33"/>
      <c r="H114" s="33"/>
      <c r="I114" s="34"/>
    </row>
    <row r="115" spans="2:9" x14ac:dyDescent="0.25">
      <c r="B115" s="179"/>
      <c r="C115" s="33"/>
      <c r="D115" s="34"/>
      <c r="F115" s="179"/>
      <c r="G115" s="33"/>
      <c r="H115" s="33"/>
      <c r="I115" s="34"/>
    </row>
    <row r="116" spans="2:9" x14ac:dyDescent="0.25">
      <c r="B116" s="179"/>
      <c r="C116" s="33"/>
      <c r="D116" s="34"/>
      <c r="F116" s="179"/>
      <c r="G116" s="33"/>
      <c r="H116" s="33"/>
      <c r="I116" s="34"/>
    </row>
    <row r="117" spans="2:9" ht="15.75" thickBot="1" x14ac:dyDescent="0.3">
      <c r="B117" s="150"/>
      <c r="C117" s="30"/>
      <c r="D117" s="32"/>
      <c r="F117" s="150"/>
      <c r="G117" s="30"/>
      <c r="H117" s="30"/>
      <c r="I117" s="32"/>
    </row>
    <row r="120" spans="2:9" x14ac:dyDescent="0.25">
      <c r="B120" s="251" t="s">
        <v>1012</v>
      </c>
      <c r="C120" s="251" t="s">
        <v>1013</v>
      </c>
      <c r="D120" s="251" t="s">
        <v>1014</v>
      </c>
      <c r="E120" s="253" t="s">
        <v>11</v>
      </c>
      <c r="F120" s="254"/>
      <c r="G120" s="255"/>
    </row>
    <row r="121" spans="2:9" ht="18" customHeight="1" x14ac:dyDescent="0.25">
      <c r="B121" s="252" t="s">
        <v>1019</v>
      </c>
      <c r="C121" s="252" t="s">
        <v>1020</v>
      </c>
      <c r="D121" s="252" t="s">
        <v>1021</v>
      </c>
      <c r="E121" s="256" t="s">
        <v>1015</v>
      </c>
      <c r="F121" s="257"/>
      <c r="G121" s="258"/>
    </row>
    <row r="122" spans="2:9" x14ac:dyDescent="0.25">
      <c r="B122" s="251" t="s">
        <v>1016</v>
      </c>
      <c r="C122" s="265" t="s">
        <v>876</v>
      </c>
      <c r="D122" s="265" t="s">
        <v>876</v>
      </c>
      <c r="E122" s="259" t="s">
        <v>876</v>
      </c>
      <c r="F122" s="260"/>
      <c r="G122" s="261"/>
    </row>
    <row r="123" spans="2:9" x14ac:dyDescent="0.25">
      <c r="B123" s="267" t="s">
        <v>1022</v>
      </c>
      <c r="C123" s="266">
        <v>44699</v>
      </c>
      <c r="D123" s="266">
        <v>44705</v>
      </c>
      <c r="E123" s="262" t="s">
        <v>1023</v>
      </c>
      <c r="F123" s="263"/>
      <c r="G123" s="264"/>
    </row>
  </sheetData>
  <mergeCells count="88">
    <mergeCell ref="E123:G123"/>
    <mergeCell ref="C75:E75"/>
    <mergeCell ref="C76:E76"/>
    <mergeCell ref="A80:B80"/>
    <mergeCell ref="E120:G120"/>
    <mergeCell ref="E121:G121"/>
    <mergeCell ref="E122:G122"/>
    <mergeCell ref="B69:G69"/>
    <mergeCell ref="H69:I69"/>
    <mergeCell ref="B70:G70"/>
    <mergeCell ref="H70:I70"/>
    <mergeCell ref="C72:E72"/>
    <mergeCell ref="C73:E73"/>
    <mergeCell ref="B66:G66"/>
    <mergeCell ref="H66:I66"/>
    <mergeCell ref="B67:G67"/>
    <mergeCell ref="H67:I67"/>
    <mergeCell ref="B68:G68"/>
    <mergeCell ref="H68:I68"/>
    <mergeCell ref="B63:G63"/>
    <mergeCell ref="H63:I63"/>
    <mergeCell ref="B64:G64"/>
    <mergeCell ref="H64:I64"/>
    <mergeCell ref="B65:G65"/>
    <mergeCell ref="H65:I65"/>
    <mergeCell ref="B60:G60"/>
    <mergeCell ref="H60:I60"/>
    <mergeCell ref="B61:G61"/>
    <mergeCell ref="H61:I61"/>
    <mergeCell ref="B62:G62"/>
    <mergeCell ref="H62:I62"/>
    <mergeCell ref="B56:E56"/>
    <mergeCell ref="F56:G56"/>
    <mergeCell ref="H56:I56"/>
    <mergeCell ref="B58:I58"/>
    <mergeCell ref="B59:G59"/>
    <mergeCell ref="H59:I59"/>
    <mergeCell ref="B54:E54"/>
    <mergeCell ref="F54:G54"/>
    <mergeCell ref="H54:I54"/>
    <mergeCell ref="B55:E55"/>
    <mergeCell ref="F55:G55"/>
    <mergeCell ref="H55:I55"/>
    <mergeCell ref="B52:E52"/>
    <mergeCell ref="F52:G52"/>
    <mergeCell ref="H52:I52"/>
    <mergeCell ref="B53:E53"/>
    <mergeCell ref="F53:G53"/>
    <mergeCell ref="H53:I53"/>
    <mergeCell ref="B47:D47"/>
    <mergeCell ref="F47:I47"/>
    <mergeCell ref="B48:D48"/>
    <mergeCell ref="F48:I48"/>
    <mergeCell ref="B50:I50"/>
    <mergeCell ref="B51:E51"/>
    <mergeCell ref="F51:G51"/>
    <mergeCell ref="H51:I51"/>
    <mergeCell ref="B44:D44"/>
    <mergeCell ref="F44:I44"/>
    <mergeCell ref="B45:D45"/>
    <mergeCell ref="F45:I45"/>
    <mergeCell ref="B46:D46"/>
    <mergeCell ref="F46:I46"/>
    <mergeCell ref="B35:I35"/>
    <mergeCell ref="B36:I36"/>
    <mergeCell ref="B38:I38"/>
    <mergeCell ref="B39:I39"/>
    <mergeCell ref="B41:I41"/>
    <mergeCell ref="B43:I43"/>
    <mergeCell ref="B24:I24"/>
    <mergeCell ref="G26:I26"/>
    <mergeCell ref="G27:I27"/>
    <mergeCell ref="C29:I29"/>
    <mergeCell ref="B32:I32"/>
    <mergeCell ref="B33:I33"/>
    <mergeCell ref="G12:I12"/>
    <mergeCell ref="G13:I13"/>
    <mergeCell ref="C15:E15"/>
    <mergeCell ref="C16:E16"/>
    <mergeCell ref="B20:C20"/>
    <mergeCell ref="E22:F22"/>
    <mergeCell ref="H22:I22"/>
    <mergeCell ref="D1:G1"/>
    <mergeCell ref="D2:G2"/>
    <mergeCell ref="D3:G3"/>
    <mergeCell ref="B5:I5"/>
    <mergeCell ref="B6:I6"/>
    <mergeCell ref="B10:I10"/>
  </mergeCells>
  <dataValidations count="2">
    <dataValidation type="list" allowBlank="1" showInputMessage="1" showErrorMessage="1" sqref="I15" xr:uid="{0660903D-1792-403A-A9C6-4F94D14C2D46}">
      <formula1>"X"</formula1>
    </dataValidation>
    <dataValidation type="list" allowBlank="1" showInputMessage="1" showErrorMessage="1" sqref="I73 I20" xr:uid="{4C8997CC-D9AC-4EA9-BB19-776CE59BF8FF}">
      <formula1>"SI,NO"</formula1>
    </dataValidation>
  </dataValidations>
  <printOptions horizontalCentered="1"/>
  <pageMargins left="0.70866141732283472" right="0.70866141732283472" top="0.74803149606299213" bottom="0.55000000000000004" header="0.31496062992125984" footer="0.31496062992125984"/>
  <pageSetup paperSize="258" scale="32" orientation="portrait" horizontalDpi="4294967293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06EEE-61A4-4B6A-99E0-BD36EBC4F830}">
  <sheetPr>
    <pageSetUpPr fitToPage="1"/>
  </sheetPr>
  <dimension ref="A1:P123"/>
  <sheetViews>
    <sheetView view="pageBreakPreview" zoomScaleNormal="75" zoomScaleSheetLayoutView="10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ColWidth="11.42578125" defaultRowHeight="15" x14ac:dyDescent="0.25"/>
  <cols>
    <col min="1" max="1" width="5.7109375" style="27" customWidth="1"/>
    <col min="2" max="4" width="18.7109375" style="28" customWidth="1"/>
    <col min="5" max="5" width="12.140625" style="28" customWidth="1"/>
    <col min="6" max="6" width="15.140625" style="28" customWidth="1"/>
    <col min="7" max="7" width="11.42578125" style="28" customWidth="1"/>
    <col min="8" max="8" width="24.42578125" style="28" customWidth="1"/>
    <col min="9" max="9" width="24.28515625" style="28" customWidth="1"/>
    <col min="10" max="10" width="5.7109375" style="28" customWidth="1"/>
    <col min="11" max="16384" width="11.42578125" style="28"/>
  </cols>
  <sheetData>
    <row r="1" spans="1:10" ht="15" customHeight="1" x14ac:dyDescent="0.25">
      <c r="A1" s="35" t="s">
        <v>810</v>
      </c>
      <c r="B1" s="36"/>
      <c r="C1" s="37"/>
      <c r="D1" s="208" t="s">
        <v>0</v>
      </c>
      <c r="E1" s="208"/>
      <c r="F1" s="208"/>
      <c r="G1" s="208"/>
      <c r="H1" s="193"/>
      <c r="I1" s="37"/>
      <c r="J1" s="38"/>
    </row>
    <row r="2" spans="1:10" ht="15" customHeight="1" x14ac:dyDescent="0.25">
      <c r="A2" s="39"/>
      <c r="B2" s="33"/>
      <c r="C2" s="40"/>
      <c r="D2" s="209" t="s">
        <v>1</v>
      </c>
      <c r="E2" s="209"/>
      <c r="F2" s="209"/>
      <c r="G2" s="209"/>
      <c r="H2" s="194"/>
      <c r="I2" s="40"/>
      <c r="J2" s="41"/>
    </row>
    <row r="3" spans="1:10" ht="15" customHeight="1" thickBot="1" x14ac:dyDescent="0.3">
      <c r="A3" s="29"/>
      <c r="B3" s="30"/>
      <c r="C3" s="42"/>
      <c r="D3" s="210" t="s">
        <v>880</v>
      </c>
      <c r="E3" s="210"/>
      <c r="F3" s="210"/>
      <c r="G3" s="210"/>
      <c r="H3" s="195"/>
      <c r="I3" s="42"/>
      <c r="J3" s="43"/>
    </row>
    <row r="4" spans="1:10" ht="9.9499999999999993" customHeight="1" x14ac:dyDescent="0.25">
      <c r="A4" s="44"/>
      <c r="B4" s="36"/>
      <c r="C4" s="36"/>
      <c r="D4" s="36"/>
      <c r="E4" s="36"/>
      <c r="F4" s="36"/>
      <c r="G4" s="36"/>
      <c r="H4" s="36"/>
      <c r="I4" s="36"/>
      <c r="J4" s="45"/>
    </row>
    <row r="5" spans="1:10" ht="15" customHeight="1" x14ac:dyDescent="0.25">
      <c r="A5" s="39"/>
      <c r="B5" s="207" t="s">
        <v>1018</v>
      </c>
      <c r="C5" s="207"/>
      <c r="D5" s="207"/>
      <c r="E5" s="207"/>
      <c r="F5" s="207"/>
      <c r="G5" s="207"/>
      <c r="H5" s="207"/>
      <c r="I5" s="207"/>
      <c r="J5" s="54"/>
    </row>
    <row r="6" spans="1:10" ht="15" customHeight="1" x14ac:dyDescent="0.25">
      <c r="A6" s="39"/>
      <c r="B6" s="207" t="s">
        <v>799</v>
      </c>
      <c r="C6" s="207"/>
      <c r="D6" s="207"/>
      <c r="E6" s="207"/>
      <c r="F6" s="207"/>
      <c r="G6" s="207"/>
      <c r="H6" s="207"/>
      <c r="I6" s="207"/>
      <c r="J6" s="54"/>
    </row>
    <row r="7" spans="1:10" ht="15" customHeight="1" x14ac:dyDescent="0.25">
      <c r="A7" s="39"/>
      <c r="B7" s="63"/>
      <c r="C7" s="140" t="s">
        <v>996</v>
      </c>
      <c r="D7" s="192"/>
      <c r="E7" s="192"/>
      <c r="F7" s="192"/>
      <c r="G7" s="192"/>
      <c r="H7" s="192"/>
      <c r="I7" s="192"/>
      <c r="J7" s="54"/>
    </row>
    <row r="8" spans="1:10" ht="15" customHeight="1" x14ac:dyDescent="0.25">
      <c r="A8" s="39"/>
      <c r="B8" s="52" t="s">
        <v>836</v>
      </c>
      <c r="C8" s="131"/>
      <c r="D8" s="192"/>
      <c r="G8" s="33"/>
      <c r="H8" s="51" t="str">
        <f>'Ficha 1 MyM'!E8</f>
        <v>FECHA:</v>
      </c>
      <c r="I8" s="115" t="str">
        <f>'Ficha 1 MyM'!$F$8</f>
        <v>dd-mm-aa</v>
      </c>
      <c r="J8" s="54"/>
    </row>
    <row r="9" spans="1:10" ht="15.75" thickBot="1" x14ac:dyDescent="0.3">
      <c r="A9" s="39"/>
      <c r="B9" s="52"/>
      <c r="C9" s="192"/>
      <c r="D9" s="192"/>
      <c r="E9" s="51"/>
      <c r="F9" s="64"/>
      <c r="G9" s="33"/>
      <c r="H9" s="64"/>
      <c r="I9" s="192"/>
      <c r="J9" s="54"/>
    </row>
    <row r="10" spans="1:10" ht="15" customHeight="1" x14ac:dyDescent="0.25">
      <c r="A10" s="85"/>
      <c r="B10" s="235" t="s">
        <v>893</v>
      </c>
      <c r="C10" s="235"/>
      <c r="D10" s="235"/>
      <c r="E10" s="235"/>
      <c r="F10" s="235"/>
      <c r="G10" s="235"/>
      <c r="H10" s="235"/>
      <c r="I10" s="235"/>
      <c r="J10" s="86"/>
    </row>
    <row r="11" spans="1:10" ht="9.9499999999999993" customHeight="1" x14ac:dyDescent="0.25">
      <c r="A11" s="49"/>
      <c r="B11" s="192"/>
      <c r="C11" s="192"/>
      <c r="D11" s="192"/>
      <c r="E11" s="33"/>
      <c r="F11" s="192"/>
      <c r="G11" s="192"/>
      <c r="H11" s="192"/>
      <c r="I11" s="192"/>
      <c r="J11" s="54"/>
    </row>
    <row r="12" spans="1:10" ht="15" customHeight="1" x14ac:dyDescent="0.25">
      <c r="A12" s="39"/>
      <c r="B12" s="52" t="str">
        <f>'Ficha 1 MyM'!B10</f>
        <v>SECCIONAL</v>
      </c>
      <c r="C12" s="139" t="str">
        <f>IFERROR(VLOOKUP($C$8,FORMATO1,2,FALSE)," ")</f>
        <v xml:space="preserve"> </v>
      </c>
      <c r="D12" s="192"/>
      <c r="E12" s="52" t="str">
        <f>'Ficha 1 MyM'!D10</f>
        <v>DEPARTAMENTO</v>
      </c>
      <c r="F12" s="33"/>
      <c r="G12" s="241" t="str">
        <f>IFERROR(VLOOKUP($C$8,FORMATO1,4,FALSE)," ")</f>
        <v xml:space="preserve"> </v>
      </c>
      <c r="H12" s="241"/>
      <c r="I12" s="241"/>
      <c r="J12" s="54"/>
    </row>
    <row r="13" spans="1:10" ht="15" customHeight="1" x14ac:dyDescent="0.25">
      <c r="A13" s="39"/>
      <c r="B13" s="52" t="str">
        <f>'Ficha 1 MyM'!C10</f>
        <v>COORDINACIÓN</v>
      </c>
      <c r="C13" s="138" t="str">
        <f>IFERROR(VLOOKUP($C$8,FORMATO1,3,FALSE)," ")</f>
        <v xml:space="preserve"> </v>
      </c>
      <c r="D13" s="192"/>
      <c r="E13" s="52" t="str">
        <f>'Ficha 1 MyM'!F10</f>
        <v>CIUDAD o MUNICIPIO</v>
      </c>
      <c r="F13" s="33"/>
      <c r="G13" s="241" t="str">
        <f>IFERROR(VLOOKUP($C$8,FORMATO1,6,FALSE)," ")</f>
        <v xml:space="preserve"> </v>
      </c>
      <c r="H13" s="241"/>
      <c r="I13" s="241"/>
      <c r="J13" s="54"/>
    </row>
    <row r="14" spans="1:10" ht="9.9499999999999993" customHeight="1" x14ac:dyDescent="0.2">
      <c r="A14" s="39"/>
      <c r="B14" s="52"/>
      <c r="C14" s="192"/>
      <c r="D14" s="53"/>
      <c r="E14" s="33"/>
      <c r="F14" s="192"/>
      <c r="G14" s="192"/>
      <c r="H14" s="192"/>
      <c r="I14" s="192"/>
      <c r="J14" s="54"/>
    </row>
    <row r="15" spans="1:10" ht="27" customHeight="1" x14ac:dyDescent="0.25">
      <c r="A15" s="39"/>
      <c r="B15" s="51" t="str">
        <f>'Ficha 1 MyM'!H10</f>
        <v>DIRECCIÓN</v>
      </c>
      <c r="C15" s="241" t="str">
        <f>IFERROR(VLOOKUP($C$8,FORMATO1,8,FALSE)," ")</f>
        <v xml:space="preserve"> </v>
      </c>
      <c r="D15" s="241"/>
      <c r="E15" s="241"/>
      <c r="F15" s="84" t="str">
        <f>'Ficha 1 MyM'!I10</f>
        <v>Propio</v>
      </c>
      <c r="G15" s="87" t="str">
        <f>IFERROR(VLOOKUP($C$8,FORMATO1,9,FALSE)," ")</f>
        <v xml:space="preserve"> </v>
      </c>
      <c r="H15" s="84" t="s">
        <v>884</v>
      </c>
      <c r="I15" s="197"/>
      <c r="J15" s="34"/>
    </row>
    <row r="16" spans="1:10" ht="30" customHeight="1" x14ac:dyDescent="0.25">
      <c r="A16" s="39"/>
      <c r="B16" s="51" t="str">
        <f>'Ficha 1 MyM'!K10</f>
        <v>EDIFICIO</v>
      </c>
      <c r="C16" s="241" t="str">
        <f>IFERROR(VLOOKUP($C$8,FORMATO1,11,FALSE)," ")</f>
        <v xml:space="preserve"> </v>
      </c>
      <c r="D16" s="241"/>
      <c r="E16" s="241"/>
      <c r="F16" s="84" t="str">
        <f>'Ficha 1 MyM'!J10</f>
        <v>Comodato</v>
      </c>
      <c r="G16" s="87" t="str">
        <f>IFERROR(VLOOKUP($C$8,FORMATO1,10,FALSE)," ")</f>
        <v xml:space="preserve"> </v>
      </c>
      <c r="H16" s="84" t="s">
        <v>885</v>
      </c>
      <c r="I16" s="197"/>
      <c r="J16" s="34"/>
    </row>
    <row r="17" spans="1:16" s="79" customFormat="1" ht="9.9499999999999993" customHeight="1" x14ac:dyDescent="0.25">
      <c r="A17" s="74"/>
      <c r="B17" s="75"/>
      <c r="C17" s="76"/>
      <c r="D17" s="76"/>
      <c r="E17" s="77"/>
      <c r="F17" s="75"/>
      <c r="G17" s="76"/>
      <c r="H17" s="75"/>
      <c r="I17" s="76"/>
      <c r="J17" s="78"/>
    </row>
    <row r="18" spans="1:16" s="81" customFormat="1" ht="25.5" x14ac:dyDescent="0.25">
      <c r="A18" s="80"/>
      <c r="B18" s="196" t="s">
        <v>886</v>
      </c>
      <c r="C18" s="133"/>
      <c r="D18" s="83" t="s">
        <v>888</v>
      </c>
      <c r="E18" s="133"/>
      <c r="F18" s="83" t="s">
        <v>887</v>
      </c>
      <c r="G18" s="197"/>
      <c r="H18" s="83" t="s">
        <v>889</v>
      </c>
      <c r="I18" s="133"/>
      <c r="J18" s="82"/>
    </row>
    <row r="19" spans="1:16" ht="9.9499999999999993" customHeight="1" x14ac:dyDescent="0.25">
      <c r="A19" s="49"/>
      <c r="B19" s="192"/>
      <c r="C19" s="192"/>
      <c r="D19" s="192"/>
      <c r="E19" s="33"/>
      <c r="F19" s="192"/>
      <c r="G19" s="192"/>
      <c r="H19" s="192"/>
      <c r="I19" s="192"/>
      <c r="J19" s="54"/>
    </row>
    <row r="20" spans="1:16" s="81" customFormat="1" ht="38.25" customHeight="1" x14ac:dyDescent="0.25">
      <c r="A20" s="80"/>
      <c r="B20" s="239" t="s">
        <v>890</v>
      </c>
      <c r="C20" s="240"/>
      <c r="D20" s="197"/>
      <c r="E20" s="33"/>
      <c r="F20" s="83" t="s">
        <v>891</v>
      </c>
      <c r="G20" s="197"/>
      <c r="H20" s="83" t="s">
        <v>892</v>
      </c>
      <c r="I20" s="18"/>
      <c r="J20" s="82"/>
    </row>
    <row r="21" spans="1:16" ht="9.9499999999999993" customHeight="1" x14ac:dyDescent="0.25">
      <c r="A21" s="49"/>
      <c r="B21" s="192"/>
      <c r="C21" s="192"/>
      <c r="D21" s="192"/>
      <c r="E21" s="33"/>
      <c r="F21" s="192"/>
      <c r="G21" s="192"/>
      <c r="H21" s="192"/>
      <c r="I21" s="192"/>
      <c r="J21" s="54"/>
    </row>
    <row r="22" spans="1:16" s="81" customFormat="1" ht="39.950000000000003" customHeight="1" x14ac:dyDescent="0.25">
      <c r="A22" s="80"/>
      <c r="B22" s="96" t="s">
        <v>913</v>
      </c>
      <c r="C22" s="134"/>
      <c r="D22" s="96" t="s">
        <v>914</v>
      </c>
      <c r="E22" s="248">
        <v>0</v>
      </c>
      <c r="F22" s="249"/>
      <c r="G22" s="96" t="s">
        <v>915</v>
      </c>
      <c r="H22" s="246"/>
      <c r="I22" s="247"/>
      <c r="J22" s="82"/>
    </row>
    <row r="23" spans="1:16" ht="9.9499999999999993" customHeight="1" thickBot="1" x14ac:dyDescent="0.3">
      <c r="A23" s="49"/>
      <c r="B23" s="192"/>
      <c r="C23" s="192"/>
      <c r="D23" s="192"/>
      <c r="E23" s="33"/>
      <c r="F23" s="192"/>
      <c r="G23" s="192"/>
      <c r="H23" s="192"/>
      <c r="I23" s="192"/>
      <c r="J23" s="54"/>
    </row>
    <row r="24" spans="1:16" ht="15" customHeight="1" x14ac:dyDescent="0.25">
      <c r="A24" s="85"/>
      <c r="B24" s="235" t="s">
        <v>894</v>
      </c>
      <c r="C24" s="235"/>
      <c r="D24" s="235"/>
      <c r="E24" s="235"/>
      <c r="F24" s="235"/>
      <c r="G24" s="235"/>
      <c r="H24" s="235"/>
      <c r="I24" s="235"/>
      <c r="J24" s="86"/>
    </row>
    <row r="25" spans="1:16" ht="9.9499999999999993" customHeight="1" x14ac:dyDescent="0.25">
      <c r="A25" s="49"/>
      <c r="B25" s="192"/>
      <c r="C25" s="192"/>
      <c r="D25" s="192"/>
      <c r="E25" s="33"/>
      <c r="F25" s="192"/>
      <c r="G25" s="192"/>
      <c r="H25" s="192"/>
      <c r="I25" s="192"/>
      <c r="J25" s="54"/>
    </row>
    <row r="26" spans="1:16" s="60" customFormat="1" ht="38.25" customHeight="1" x14ac:dyDescent="0.25">
      <c r="A26" s="57"/>
      <c r="B26" s="198" t="str">
        <f>'Ficha 1 MyM'!M10</f>
        <v>VALOR VIGENCIA
2021</v>
      </c>
      <c r="C26" s="198" t="str">
        <f>'Ficha 1 MyM'!N10</f>
        <v>VALOR
VIGENCIA FUTURA
2022</v>
      </c>
      <c r="D26" s="198" t="str">
        <f>'Ficha 1 MyM'!O10</f>
        <v>TOTAL RECURSOS
20xx + 20xx</v>
      </c>
      <c r="E26" s="58" t="str">
        <f>'Ficha 1 MyM'!Q10</f>
        <v>GASTO RECURRENTE</v>
      </c>
      <c r="F26" s="198" t="str">
        <f>'Ficha 1 MyM'!P10</f>
        <v>NIVEL IMPORTANCIA</v>
      </c>
      <c r="G26" s="242" t="str">
        <f>'Ficha 1 MyM'!R10</f>
        <v>PRODUCTO</v>
      </c>
      <c r="H26" s="242"/>
      <c r="I26" s="242"/>
      <c r="J26" s="59"/>
    </row>
    <row r="27" spans="1:16" ht="21.75" customHeight="1" x14ac:dyDescent="0.25">
      <c r="A27" s="49"/>
      <c r="B27" s="116" t="str">
        <f>IFERROR(VLOOKUP($C$8,FORMATO1,13,FALSE)," ")</f>
        <v xml:space="preserve"> </v>
      </c>
      <c r="C27" s="116" t="str">
        <f>IFERROR(VLOOKUP($C$8,FORMATO1,14,FALSE)," ")</f>
        <v xml:space="preserve"> </v>
      </c>
      <c r="D27" s="117" t="str">
        <f>IFERROR(VLOOKUP($C$8,FORMATO1,15,FALSE)," ")</f>
        <v xml:space="preserve"> </v>
      </c>
      <c r="E27" s="118" t="str">
        <f>IFERROR(VLOOKUP($C$8,FORMATO1,17,FALSE)," ")</f>
        <v xml:space="preserve"> </v>
      </c>
      <c r="F27" s="87" t="str">
        <f>IFERROR(VLOOKUP($C$8,FORMATO1,16,FALSE)," ")</f>
        <v xml:space="preserve"> </v>
      </c>
      <c r="G27" s="243" t="str">
        <f>IFERROR(VLOOKUP($C$8,FORMATO1,18,FALSE)," ")</f>
        <v xml:space="preserve"> </v>
      </c>
      <c r="H27" s="244"/>
      <c r="I27" s="245"/>
      <c r="J27" s="54"/>
      <c r="P27" s="60"/>
    </row>
    <row r="28" spans="1:16" ht="9.9499999999999993" customHeight="1" x14ac:dyDescent="0.25">
      <c r="A28" s="49"/>
      <c r="B28" s="192"/>
      <c r="C28" s="192"/>
      <c r="D28" s="192"/>
      <c r="E28" s="192"/>
      <c r="F28" s="33"/>
      <c r="G28" s="33"/>
      <c r="H28" s="33"/>
      <c r="I28" s="192"/>
      <c r="J28" s="54"/>
      <c r="L28" s="51"/>
      <c r="M28" s="73"/>
      <c r="O28" s="51"/>
      <c r="P28" s="60"/>
    </row>
    <row r="29" spans="1:16" ht="65.099999999999994" customHeight="1" x14ac:dyDescent="0.25">
      <c r="A29" s="39"/>
      <c r="B29" s="52" t="str">
        <f>'Ficha 1 MyM'!L10</f>
        <v>OBJETO</v>
      </c>
      <c r="C29" s="250" t="str">
        <f>IFERROR(VLOOKUP($C$8,FORMATO1,12,FALSE)," ")</f>
        <v xml:space="preserve"> </v>
      </c>
      <c r="D29" s="250"/>
      <c r="E29" s="250"/>
      <c r="F29" s="250"/>
      <c r="G29" s="250"/>
      <c r="H29" s="250"/>
      <c r="I29" s="250"/>
      <c r="J29" s="54"/>
      <c r="P29" s="60"/>
    </row>
    <row r="30" spans="1:16" ht="9.9499999999999993" customHeight="1" thickBot="1" x14ac:dyDescent="0.3">
      <c r="A30" s="55"/>
      <c r="B30" s="31"/>
      <c r="C30" s="31"/>
      <c r="D30" s="31"/>
      <c r="E30" s="31"/>
      <c r="F30" s="31"/>
      <c r="G30" s="31"/>
      <c r="H30" s="31"/>
      <c r="I30" s="31"/>
      <c r="J30" s="56"/>
    </row>
    <row r="31" spans="1:16" ht="9.9499999999999993" customHeight="1" x14ac:dyDescent="0.25">
      <c r="A31" s="49"/>
      <c r="B31" s="192"/>
      <c r="C31" s="192"/>
      <c r="D31" s="192"/>
      <c r="E31" s="192"/>
      <c r="F31" s="192"/>
      <c r="G31" s="192"/>
      <c r="H31" s="192"/>
      <c r="I31" s="192"/>
      <c r="J31" s="54"/>
    </row>
    <row r="32" spans="1:16" ht="15" customHeight="1" x14ac:dyDescent="0.25">
      <c r="A32" s="92" t="s">
        <v>895</v>
      </c>
      <c r="B32" s="224" t="s">
        <v>896</v>
      </c>
      <c r="C32" s="224"/>
      <c r="D32" s="224"/>
      <c r="E32" s="224"/>
      <c r="F32" s="224"/>
      <c r="G32" s="224"/>
      <c r="H32" s="224"/>
      <c r="I32" s="224"/>
      <c r="J32" s="54"/>
    </row>
    <row r="33" spans="1:10" ht="99.95" customHeight="1" x14ac:dyDescent="0.25">
      <c r="A33" s="93"/>
      <c r="B33" s="225" t="s">
        <v>916</v>
      </c>
      <c r="C33" s="226"/>
      <c r="D33" s="226"/>
      <c r="E33" s="226"/>
      <c r="F33" s="226"/>
      <c r="G33" s="226"/>
      <c r="H33" s="226"/>
      <c r="I33" s="227"/>
      <c r="J33" s="54"/>
    </row>
    <row r="34" spans="1:10" ht="9.9499999999999993" customHeight="1" x14ac:dyDescent="0.25">
      <c r="A34" s="49"/>
      <c r="B34" s="192"/>
      <c r="C34" s="192"/>
      <c r="D34" s="192"/>
      <c r="E34" s="192"/>
      <c r="F34" s="192"/>
      <c r="G34" s="192"/>
      <c r="H34" s="192"/>
      <c r="I34" s="192"/>
      <c r="J34" s="54"/>
    </row>
    <row r="35" spans="1:10" ht="15" customHeight="1" x14ac:dyDescent="0.25">
      <c r="A35" s="92" t="s">
        <v>897</v>
      </c>
      <c r="B35" s="224" t="s">
        <v>898</v>
      </c>
      <c r="C35" s="224"/>
      <c r="D35" s="224"/>
      <c r="E35" s="224"/>
      <c r="F35" s="224"/>
      <c r="G35" s="224"/>
      <c r="H35" s="224"/>
      <c r="I35" s="224"/>
      <c r="J35" s="54"/>
    </row>
    <row r="36" spans="1:10" ht="99.95" customHeight="1" x14ac:dyDescent="0.25">
      <c r="A36" s="93"/>
      <c r="B36" s="225"/>
      <c r="C36" s="226"/>
      <c r="D36" s="226"/>
      <c r="E36" s="226"/>
      <c r="F36" s="226"/>
      <c r="G36" s="226"/>
      <c r="H36" s="226"/>
      <c r="I36" s="227"/>
      <c r="J36" s="54"/>
    </row>
    <row r="37" spans="1:10" ht="9.9499999999999993" customHeight="1" x14ac:dyDescent="0.25">
      <c r="A37" s="49"/>
      <c r="B37" s="192"/>
      <c r="C37" s="192"/>
      <c r="D37" s="192"/>
      <c r="E37" s="192"/>
      <c r="F37" s="192"/>
      <c r="G37" s="192"/>
      <c r="H37" s="192"/>
      <c r="I37" s="192"/>
      <c r="J37" s="54"/>
    </row>
    <row r="38" spans="1:10" ht="15" customHeight="1" x14ac:dyDescent="0.25">
      <c r="A38" s="92" t="s">
        <v>901</v>
      </c>
      <c r="B38" s="224" t="s">
        <v>879</v>
      </c>
      <c r="C38" s="224"/>
      <c r="D38" s="224"/>
      <c r="E38" s="224"/>
      <c r="F38" s="224"/>
      <c r="G38" s="224"/>
      <c r="H38" s="224"/>
      <c r="I38" s="224"/>
      <c r="J38" s="54"/>
    </row>
    <row r="39" spans="1:10" ht="99.95" customHeight="1" x14ac:dyDescent="0.25">
      <c r="A39" s="93"/>
      <c r="B39" s="228"/>
      <c r="C39" s="229"/>
      <c r="D39" s="229"/>
      <c r="E39" s="229"/>
      <c r="F39" s="229"/>
      <c r="G39" s="229"/>
      <c r="H39" s="229"/>
      <c r="I39" s="230"/>
      <c r="J39" s="54"/>
    </row>
    <row r="40" spans="1:10" ht="9.9499999999999993" customHeight="1" thickBot="1" x14ac:dyDescent="0.3">
      <c r="A40" s="49"/>
      <c r="B40" s="192"/>
      <c r="C40" s="192"/>
      <c r="D40" s="192"/>
      <c r="E40" s="192"/>
      <c r="F40" s="192"/>
      <c r="G40" s="192"/>
      <c r="H40" s="192"/>
      <c r="I40" s="192"/>
      <c r="J40" s="54"/>
    </row>
    <row r="41" spans="1:10" ht="15" customHeight="1" x14ac:dyDescent="0.25">
      <c r="A41" s="85"/>
      <c r="B41" s="235" t="s">
        <v>899</v>
      </c>
      <c r="C41" s="235"/>
      <c r="D41" s="235"/>
      <c r="E41" s="235"/>
      <c r="F41" s="235"/>
      <c r="G41" s="235"/>
      <c r="H41" s="235"/>
      <c r="I41" s="235"/>
      <c r="J41" s="86"/>
    </row>
    <row r="42" spans="1:10" ht="9.9499999999999993" customHeight="1" x14ac:dyDescent="0.25">
      <c r="A42" s="49"/>
      <c r="B42" s="192"/>
      <c r="C42" s="192"/>
      <c r="D42" s="192"/>
      <c r="E42" s="33"/>
      <c r="F42" s="192"/>
      <c r="G42" s="192"/>
      <c r="H42" s="192"/>
      <c r="I42" s="192"/>
      <c r="J42" s="54"/>
    </row>
    <row r="43" spans="1:10" ht="15" customHeight="1" x14ac:dyDescent="0.25">
      <c r="A43" s="92" t="s">
        <v>900</v>
      </c>
      <c r="B43" s="224" t="s">
        <v>867</v>
      </c>
      <c r="C43" s="224"/>
      <c r="D43" s="224"/>
      <c r="E43" s="233"/>
      <c r="F43" s="224"/>
      <c r="G43" s="224"/>
      <c r="H43" s="224"/>
      <c r="I43" s="224"/>
      <c r="J43" s="54"/>
    </row>
    <row r="44" spans="1:10" x14ac:dyDescent="0.25">
      <c r="A44" s="93"/>
      <c r="B44" s="234" t="s">
        <v>868</v>
      </c>
      <c r="C44" s="234"/>
      <c r="D44" s="225"/>
      <c r="E44" s="135"/>
      <c r="F44" s="227" t="s">
        <v>871</v>
      </c>
      <c r="G44" s="234"/>
      <c r="H44" s="234"/>
      <c r="I44" s="234"/>
      <c r="J44" s="54"/>
    </row>
    <row r="45" spans="1:10" x14ac:dyDescent="0.25">
      <c r="A45" s="93"/>
      <c r="B45" s="234" t="s">
        <v>869</v>
      </c>
      <c r="C45" s="234"/>
      <c r="D45" s="225"/>
      <c r="E45" s="136"/>
      <c r="F45" s="227" t="s">
        <v>872</v>
      </c>
      <c r="G45" s="234"/>
      <c r="H45" s="234"/>
      <c r="I45" s="234"/>
      <c r="J45" s="54"/>
    </row>
    <row r="46" spans="1:10" x14ac:dyDescent="0.25">
      <c r="A46" s="93"/>
      <c r="B46" s="234" t="s">
        <v>870</v>
      </c>
      <c r="C46" s="234"/>
      <c r="D46" s="225"/>
      <c r="E46" s="136"/>
      <c r="F46" s="227" t="s">
        <v>873</v>
      </c>
      <c r="G46" s="234"/>
      <c r="H46" s="234"/>
      <c r="I46" s="234"/>
      <c r="J46" s="54"/>
    </row>
    <row r="47" spans="1:10" x14ac:dyDescent="0.25">
      <c r="A47" s="93"/>
      <c r="B47" s="234" t="s">
        <v>874</v>
      </c>
      <c r="C47" s="234"/>
      <c r="D47" s="225"/>
      <c r="E47" s="136"/>
      <c r="F47" s="227" t="s">
        <v>874</v>
      </c>
      <c r="G47" s="234"/>
      <c r="H47" s="234"/>
      <c r="I47" s="234"/>
      <c r="J47" s="54"/>
    </row>
    <row r="48" spans="1:10" x14ac:dyDescent="0.25">
      <c r="A48" s="93"/>
      <c r="B48" s="234"/>
      <c r="C48" s="234"/>
      <c r="D48" s="225"/>
      <c r="E48" s="137"/>
      <c r="F48" s="227"/>
      <c r="G48" s="234"/>
      <c r="H48" s="234"/>
      <c r="I48" s="234"/>
      <c r="J48" s="54"/>
    </row>
    <row r="49" spans="1:10" ht="9.9499999999999993" customHeight="1" x14ac:dyDescent="0.25">
      <c r="A49" s="49"/>
      <c r="B49" s="192"/>
      <c r="C49" s="192"/>
      <c r="D49" s="192"/>
      <c r="E49" s="192"/>
      <c r="F49" s="192"/>
      <c r="G49" s="192"/>
      <c r="H49" s="192"/>
      <c r="I49" s="192"/>
      <c r="J49" s="54"/>
    </row>
    <row r="50" spans="1:10" ht="15" customHeight="1" x14ac:dyDescent="0.25">
      <c r="A50" s="92" t="s">
        <v>902</v>
      </c>
      <c r="B50" s="224" t="s">
        <v>838</v>
      </c>
      <c r="C50" s="224"/>
      <c r="D50" s="224"/>
      <c r="E50" s="224"/>
      <c r="F50" s="224"/>
      <c r="G50" s="224"/>
      <c r="H50" s="224"/>
      <c r="I50" s="224"/>
      <c r="J50" s="54"/>
    </row>
    <row r="51" spans="1:10" s="72" customFormat="1" ht="15" customHeight="1" x14ac:dyDescent="0.25">
      <c r="A51" s="94"/>
      <c r="B51" s="236" t="s">
        <v>875</v>
      </c>
      <c r="C51" s="238"/>
      <c r="D51" s="238"/>
      <c r="E51" s="237"/>
      <c r="F51" s="236" t="s">
        <v>876</v>
      </c>
      <c r="G51" s="237"/>
      <c r="H51" s="236" t="s">
        <v>877</v>
      </c>
      <c r="I51" s="237"/>
      <c r="J51" s="71"/>
    </row>
    <row r="52" spans="1:10" ht="27.95" customHeight="1" x14ac:dyDescent="0.25">
      <c r="A52" s="94">
        <v>1</v>
      </c>
      <c r="B52" s="221"/>
      <c r="C52" s="222"/>
      <c r="D52" s="222"/>
      <c r="E52" s="223"/>
      <c r="F52" s="219" t="s">
        <v>878</v>
      </c>
      <c r="G52" s="220"/>
      <c r="H52" s="212">
        <v>0</v>
      </c>
      <c r="I52" s="213"/>
      <c r="J52" s="54"/>
    </row>
    <row r="53" spans="1:10" ht="27.95" customHeight="1" x14ac:dyDescent="0.25">
      <c r="A53" s="94">
        <v>2</v>
      </c>
      <c r="B53" s="221"/>
      <c r="C53" s="222"/>
      <c r="D53" s="222"/>
      <c r="E53" s="223"/>
      <c r="F53" s="219" t="s">
        <v>878</v>
      </c>
      <c r="G53" s="220"/>
      <c r="H53" s="212">
        <v>0</v>
      </c>
      <c r="I53" s="213"/>
      <c r="J53" s="54"/>
    </row>
    <row r="54" spans="1:10" ht="27.95" customHeight="1" x14ac:dyDescent="0.25">
      <c r="A54" s="94">
        <v>3</v>
      </c>
      <c r="B54" s="221"/>
      <c r="C54" s="222"/>
      <c r="D54" s="222"/>
      <c r="E54" s="223"/>
      <c r="F54" s="219" t="s">
        <v>878</v>
      </c>
      <c r="G54" s="220"/>
      <c r="H54" s="212">
        <v>0</v>
      </c>
      <c r="I54" s="213"/>
      <c r="J54" s="54"/>
    </row>
    <row r="55" spans="1:10" ht="27.95" customHeight="1" x14ac:dyDescent="0.25">
      <c r="A55" s="94">
        <v>4</v>
      </c>
      <c r="B55" s="221"/>
      <c r="C55" s="222"/>
      <c r="D55" s="222"/>
      <c r="E55" s="223"/>
      <c r="F55" s="219" t="s">
        <v>878</v>
      </c>
      <c r="G55" s="220"/>
      <c r="H55" s="212">
        <v>0</v>
      </c>
      <c r="I55" s="213"/>
      <c r="J55" s="54"/>
    </row>
    <row r="56" spans="1:10" ht="27.95" customHeight="1" x14ac:dyDescent="0.25">
      <c r="A56" s="94">
        <v>5</v>
      </c>
      <c r="B56" s="221"/>
      <c r="C56" s="222"/>
      <c r="D56" s="222"/>
      <c r="E56" s="223"/>
      <c r="F56" s="219" t="s">
        <v>878</v>
      </c>
      <c r="G56" s="220"/>
      <c r="H56" s="212">
        <v>0</v>
      </c>
      <c r="I56" s="213"/>
      <c r="J56" s="54"/>
    </row>
    <row r="57" spans="1:10" ht="9.9499999999999993" customHeight="1" x14ac:dyDescent="0.25">
      <c r="A57" s="49"/>
      <c r="B57" s="192"/>
      <c r="C57" s="192"/>
      <c r="D57" s="192"/>
      <c r="E57" s="192"/>
      <c r="F57" s="192"/>
      <c r="G57" s="192"/>
      <c r="H57" s="192"/>
      <c r="I57" s="192"/>
      <c r="J57" s="54"/>
    </row>
    <row r="58" spans="1:10" ht="15" customHeight="1" x14ac:dyDescent="0.25">
      <c r="A58" s="92" t="s">
        <v>866</v>
      </c>
      <c r="B58" s="224" t="s">
        <v>912</v>
      </c>
      <c r="C58" s="224"/>
      <c r="D58" s="224"/>
      <c r="E58" s="224"/>
      <c r="F58" s="224"/>
      <c r="G58" s="224"/>
      <c r="H58" s="224"/>
      <c r="I58" s="224"/>
      <c r="J58" s="54"/>
    </row>
    <row r="59" spans="1:10" s="62" customFormat="1" x14ac:dyDescent="0.25">
      <c r="A59" s="95">
        <v>1</v>
      </c>
      <c r="B59" s="215" t="s">
        <v>907</v>
      </c>
      <c r="C59" s="216"/>
      <c r="D59" s="216"/>
      <c r="E59" s="216"/>
      <c r="F59" s="216"/>
      <c r="G59" s="217"/>
      <c r="H59" s="212">
        <v>0</v>
      </c>
      <c r="I59" s="213"/>
      <c r="J59" s="61"/>
    </row>
    <row r="60" spans="1:10" s="62" customFormat="1" x14ac:dyDescent="0.25">
      <c r="A60" s="95">
        <v>2</v>
      </c>
      <c r="B60" s="215" t="s">
        <v>908</v>
      </c>
      <c r="C60" s="216"/>
      <c r="D60" s="216"/>
      <c r="E60" s="216"/>
      <c r="F60" s="216"/>
      <c r="G60" s="217"/>
      <c r="H60" s="212">
        <v>0</v>
      </c>
      <c r="I60" s="213"/>
      <c r="J60" s="61"/>
    </row>
    <row r="61" spans="1:10" s="62" customFormat="1" x14ac:dyDescent="0.25">
      <c r="A61" s="94">
        <v>3</v>
      </c>
      <c r="B61" s="218" t="s">
        <v>909</v>
      </c>
      <c r="C61" s="218"/>
      <c r="D61" s="218"/>
      <c r="E61" s="218"/>
      <c r="F61" s="218"/>
      <c r="G61" s="218"/>
      <c r="H61" s="214">
        <v>0</v>
      </c>
      <c r="I61" s="214"/>
      <c r="J61" s="61"/>
    </row>
    <row r="62" spans="1:10" s="62" customFormat="1" x14ac:dyDescent="0.25">
      <c r="A62" s="94">
        <v>4</v>
      </c>
      <c r="B62" s="218" t="s">
        <v>910</v>
      </c>
      <c r="C62" s="218"/>
      <c r="D62" s="218"/>
      <c r="E62" s="218"/>
      <c r="F62" s="218"/>
      <c r="G62" s="218"/>
      <c r="H62" s="214">
        <v>0</v>
      </c>
      <c r="I62" s="214"/>
      <c r="J62" s="61"/>
    </row>
    <row r="63" spans="1:10" s="62" customFormat="1" x14ac:dyDescent="0.25">
      <c r="A63" s="94">
        <v>5</v>
      </c>
      <c r="B63" s="218" t="s">
        <v>911</v>
      </c>
      <c r="C63" s="218"/>
      <c r="D63" s="218"/>
      <c r="E63" s="218"/>
      <c r="F63" s="218"/>
      <c r="G63" s="218"/>
      <c r="H63" s="214">
        <v>0</v>
      </c>
      <c r="I63" s="214"/>
      <c r="J63" s="61"/>
    </row>
    <row r="64" spans="1:10" s="62" customFormat="1" x14ac:dyDescent="0.25">
      <c r="A64" s="94">
        <v>6</v>
      </c>
      <c r="B64" s="218" t="s">
        <v>874</v>
      </c>
      <c r="C64" s="218"/>
      <c r="D64" s="218"/>
      <c r="E64" s="218"/>
      <c r="F64" s="218"/>
      <c r="G64" s="218"/>
      <c r="H64" s="214">
        <v>0</v>
      </c>
      <c r="I64" s="214"/>
      <c r="J64" s="61"/>
    </row>
    <row r="65" spans="1:10" s="62" customFormat="1" x14ac:dyDescent="0.25">
      <c r="A65" s="94">
        <v>7</v>
      </c>
      <c r="B65" s="218"/>
      <c r="C65" s="218"/>
      <c r="D65" s="218"/>
      <c r="E65" s="218"/>
      <c r="F65" s="218"/>
      <c r="G65" s="218"/>
      <c r="H65" s="214">
        <v>0</v>
      </c>
      <c r="I65" s="214"/>
      <c r="J65" s="61"/>
    </row>
    <row r="66" spans="1:10" s="62" customFormat="1" x14ac:dyDescent="0.25">
      <c r="A66" s="94">
        <v>8</v>
      </c>
      <c r="B66" s="218"/>
      <c r="C66" s="218"/>
      <c r="D66" s="218"/>
      <c r="E66" s="218"/>
      <c r="F66" s="218"/>
      <c r="G66" s="218"/>
      <c r="H66" s="214">
        <v>0</v>
      </c>
      <c r="I66" s="214"/>
      <c r="J66" s="61"/>
    </row>
    <row r="67" spans="1:10" s="62" customFormat="1" x14ac:dyDescent="0.25">
      <c r="A67" s="94">
        <v>9</v>
      </c>
      <c r="B67" s="218"/>
      <c r="C67" s="218"/>
      <c r="D67" s="218"/>
      <c r="E67" s="218"/>
      <c r="F67" s="218"/>
      <c r="G67" s="218"/>
      <c r="H67" s="214">
        <v>0</v>
      </c>
      <c r="I67" s="214"/>
      <c r="J67" s="61"/>
    </row>
    <row r="68" spans="1:10" s="62" customFormat="1" x14ac:dyDescent="0.25">
      <c r="A68" s="94">
        <v>10</v>
      </c>
      <c r="B68" s="218"/>
      <c r="C68" s="218"/>
      <c r="D68" s="218"/>
      <c r="E68" s="218"/>
      <c r="F68" s="218"/>
      <c r="G68" s="218"/>
      <c r="H68" s="214">
        <v>0</v>
      </c>
      <c r="I68" s="214"/>
      <c r="J68" s="61"/>
    </row>
    <row r="69" spans="1:10" s="62" customFormat="1" ht="9.9499999999999993" customHeight="1" x14ac:dyDescent="0.25">
      <c r="A69" s="93"/>
      <c r="B69" s="232"/>
      <c r="C69" s="232"/>
      <c r="D69" s="232"/>
      <c r="E69" s="232"/>
      <c r="F69" s="232"/>
      <c r="G69" s="232"/>
      <c r="H69" s="214"/>
      <c r="I69" s="214"/>
      <c r="J69" s="61"/>
    </row>
    <row r="70" spans="1:10" s="62" customFormat="1" x14ac:dyDescent="0.25">
      <c r="A70" s="93"/>
      <c r="B70" s="232"/>
      <c r="C70" s="232"/>
      <c r="D70" s="232"/>
      <c r="E70" s="232"/>
      <c r="F70" s="232"/>
      <c r="G70" s="232"/>
      <c r="H70" s="231">
        <f>SUM(H59:I69)</f>
        <v>0</v>
      </c>
      <c r="I70" s="231"/>
      <c r="J70" s="61"/>
    </row>
    <row r="71" spans="1:10" x14ac:dyDescent="0.25">
      <c r="A71" s="49"/>
      <c r="B71" s="33"/>
      <c r="C71" s="46"/>
      <c r="D71" s="46"/>
      <c r="E71" s="46"/>
      <c r="F71" s="46"/>
      <c r="G71" s="46"/>
      <c r="H71" s="46"/>
      <c r="I71" s="33"/>
      <c r="J71" s="34"/>
    </row>
    <row r="72" spans="1:10" x14ac:dyDescent="0.25">
      <c r="A72" s="49" t="s">
        <v>10</v>
      </c>
      <c r="B72" s="46"/>
      <c r="C72" s="199">
        <f>IFERROR(('Ficha 1 MyM'!C43)," ")</f>
        <v>0</v>
      </c>
      <c r="D72" s="200"/>
      <c r="E72" s="201"/>
      <c r="F72" s="33"/>
      <c r="G72" s="46"/>
      <c r="J72" s="34"/>
    </row>
    <row r="73" spans="1:10" x14ac:dyDescent="0.25">
      <c r="A73" s="49" t="s">
        <v>809</v>
      </c>
      <c r="B73" s="33"/>
      <c r="C73" s="199">
        <f>IFERROR(('Ficha 1 MyM'!C44)," ")</f>
        <v>0</v>
      </c>
      <c r="D73" s="200"/>
      <c r="E73" s="201"/>
      <c r="F73" s="33"/>
      <c r="G73" s="33"/>
      <c r="H73" s="48" t="s">
        <v>995</v>
      </c>
      <c r="I73" s="18" t="s">
        <v>903</v>
      </c>
      <c r="J73" s="34"/>
    </row>
    <row r="74" spans="1:10" x14ac:dyDescent="0.25">
      <c r="A74" s="49"/>
      <c r="B74" s="33"/>
      <c r="C74" s="33"/>
      <c r="D74" s="33"/>
      <c r="E74" s="33"/>
      <c r="F74" s="33"/>
      <c r="G74" s="33"/>
      <c r="H74" s="33"/>
      <c r="I74" s="33"/>
      <c r="J74" s="34"/>
    </row>
    <row r="75" spans="1:10" x14ac:dyDescent="0.25">
      <c r="A75" s="49" t="s">
        <v>11</v>
      </c>
      <c r="B75" s="46"/>
      <c r="C75" s="199">
        <f>IFERROR(('Ficha 1 MyM'!C46)," ")</f>
        <v>0</v>
      </c>
      <c r="D75" s="200"/>
      <c r="E75" s="201"/>
      <c r="F75" s="33"/>
      <c r="G75" s="33"/>
      <c r="H75" s="33"/>
      <c r="I75" s="33"/>
      <c r="J75" s="34"/>
    </row>
    <row r="76" spans="1:10" x14ac:dyDescent="0.25">
      <c r="A76" s="49" t="s">
        <v>809</v>
      </c>
      <c r="B76" s="33"/>
      <c r="C76" s="199">
        <f>IFERROR(('Ficha 1 MyM'!C47)," ")</f>
        <v>0</v>
      </c>
      <c r="D76" s="200"/>
      <c r="E76" s="201"/>
      <c r="F76" s="33"/>
      <c r="G76" s="33"/>
      <c r="H76" s="33"/>
      <c r="I76" s="33"/>
      <c r="J76" s="34"/>
    </row>
    <row r="77" spans="1:10" ht="9.9499999999999993" customHeight="1" thickBot="1" x14ac:dyDescent="0.3">
      <c r="A77" s="29"/>
      <c r="B77" s="30"/>
      <c r="C77" s="30"/>
      <c r="D77" s="30"/>
      <c r="E77" s="30"/>
      <c r="F77" s="30"/>
      <c r="G77" s="30"/>
      <c r="H77" s="30"/>
      <c r="I77" s="30"/>
      <c r="J77" s="32"/>
    </row>
    <row r="80" spans="1:10" x14ac:dyDescent="0.25">
      <c r="A80" s="211" t="s">
        <v>1011</v>
      </c>
      <c r="B80" s="211"/>
    </row>
    <row r="81" spans="2:9" ht="15.75" thickBot="1" x14ac:dyDescent="0.3"/>
    <row r="82" spans="2:9" x14ac:dyDescent="0.25">
      <c r="B82" s="184"/>
      <c r="C82" s="36"/>
      <c r="D82" s="45"/>
      <c r="F82" s="184"/>
      <c r="G82" s="36"/>
      <c r="H82" s="36"/>
      <c r="I82" s="45"/>
    </row>
    <row r="83" spans="2:9" x14ac:dyDescent="0.25">
      <c r="B83" s="179"/>
      <c r="C83" s="33"/>
      <c r="D83" s="34"/>
      <c r="F83" s="179"/>
      <c r="G83" s="33"/>
      <c r="H83" s="33"/>
      <c r="I83" s="34"/>
    </row>
    <row r="84" spans="2:9" x14ac:dyDescent="0.25">
      <c r="B84" s="179"/>
      <c r="C84" s="33"/>
      <c r="D84" s="34"/>
      <c r="F84" s="179"/>
      <c r="G84" s="33"/>
      <c r="H84" s="33"/>
      <c r="I84" s="34"/>
    </row>
    <row r="85" spans="2:9" x14ac:dyDescent="0.25">
      <c r="B85" s="179"/>
      <c r="C85" s="33"/>
      <c r="D85" s="34"/>
      <c r="F85" s="179"/>
      <c r="G85" s="33"/>
      <c r="H85" s="33"/>
      <c r="I85" s="34"/>
    </row>
    <row r="86" spans="2:9" x14ac:dyDescent="0.25">
      <c r="B86" s="179"/>
      <c r="C86" s="33"/>
      <c r="D86" s="34"/>
      <c r="F86" s="179"/>
      <c r="G86" s="33"/>
      <c r="H86" s="33"/>
      <c r="I86" s="34"/>
    </row>
    <row r="87" spans="2:9" x14ac:dyDescent="0.25">
      <c r="B87" s="179"/>
      <c r="C87" s="33"/>
      <c r="D87" s="34"/>
      <c r="F87" s="179"/>
      <c r="G87" s="33"/>
      <c r="H87" s="33"/>
      <c r="I87" s="34"/>
    </row>
    <row r="88" spans="2:9" x14ac:dyDescent="0.25">
      <c r="B88" s="179"/>
      <c r="C88" s="33"/>
      <c r="D88" s="34"/>
      <c r="F88" s="179"/>
      <c r="G88" s="33"/>
      <c r="H88" s="33"/>
      <c r="I88" s="34"/>
    </row>
    <row r="89" spans="2:9" x14ac:dyDescent="0.25">
      <c r="B89" s="179"/>
      <c r="C89" s="33"/>
      <c r="D89" s="34"/>
      <c r="F89" s="179"/>
      <c r="G89" s="33"/>
      <c r="H89" s="33"/>
      <c r="I89" s="34"/>
    </row>
    <row r="90" spans="2:9" x14ac:dyDescent="0.25">
      <c r="B90" s="179"/>
      <c r="C90" s="33"/>
      <c r="D90" s="34"/>
      <c r="F90" s="179"/>
      <c r="G90" s="33"/>
      <c r="H90" s="33"/>
      <c r="I90" s="34"/>
    </row>
    <row r="91" spans="2:9" x14ac:dyDescent="0.25">
      <c r="B91" s="179"/>
      <c r="C91" s="33"/>
      <c r="D91" s="34"/>
      <c r="F91" s="179"/>
      <c r="G91" s="33"/>
      <c r="H91" s="33"/>
      <c r="I91" s="34"/>
    </row>
    <row r="92" spans="2:9" x14ac:dyDescent="0.25">
      <c r="B92" s="179"/>
      <c r="C92" s="33"/>
      <c r="D92" s="34"/>
      <c r="F92" s="179"/>
      <c r="G92" s="33"/>
      <c r="H92" s="33"/>
      <c r="I92" s="34"/>
    </row>
    <row r="93" spans="2:9" x14ac:dyDescent="0.25">
      <c r="B93" s="179"/>
      <c r="C93" s="33"/>
      <c r="D93" s="34"/>
      <c r="F93" s="179"/>
      <c r="G93" s="33"/>
      <c r="H93" s="33"/>
      <c r="I93" s="34"/>
    </row>
    <row r="94" spans="2:9" x14ac:dyDescent="0.25">
      <c r="B94" s="179"/>
      <c r="C94" s="33"/>
      <c r="D94" s="34"/>
      <c r="F94" s="179"/>
      <c r="G94" s="33"/>
      <c r="H94" s="33"/>
      <c r="I94" s="34"/>
    </row>
    <row r="95" spans="2:9" x14ac:dyDescent="0.25">
      <c r="B95" s="179"/>
      <c r="C95" s="33"/>
      <c r="D95" s="34"/>
      <c r="F95" s="179"/>
      <c r="G95" s="33"/>
      <c r="H95" s="33"/>
      <c r="I95" s="34"/>
    </row>
    <row r="96" spans="2:9" x14ac:dyDescent="0.25">
      <c r="B96" s="179"/>
      <c r="C96" s="33"/>
      <c r="D96" s="34"/>
      <c r="F96" s="179"/>
      <c r="G96" s="33"/>
      <c r="H96" s="33"/>
      <c r="I96" s="34"/>
    </row>
    <row r="97" spans="2:9" x14ac:dyDescent="0.25">
      <c r="B97" s="179"/>
      <c r="C97" s="33"/>
      <c r="D97" s="34"/>
      <c r="F97" s="179"/>
      <c r="G97" s="33"/>
      <c r="H97" s="33"/>
      <c r="I97" s="34"/>
    </row>
    <row r="98" spans="2:9" ht="15.75" thickBot="1" x14ac:dyDescent="0.3">
      <c r="B98" s="150"/>
      <c r="C98" s="30"/>
      <c r="D98" s="32"/>
      <c r="F98" s="150"/>
      <c r="G98" s="30"/>
      <c r="H98" s="30"/>
      <c r="I98" s="32"/>
    </row>
    <row r="100" spans="2:9" ht="15.75" thickBot="1" x14ac:dyDescent="0.3"/>
    <row r="101" spans="2:9" x14ac:dyDescent="0.25">
      <c r="B101" s="184"/>
      <c r="C101" s="36"/>
      <c r="D101" s="45"/>
      <c r="F101" s="184"/>
      <c r="G101" s="36"/>
      <c r="H101" s="36"/>
      <c r="I101" s="45"/>
    </row>
    <row r="102" spans="2:9" x14ac:dyDescent="0.25">
      <c r="B102" s="179"/>
      <c r="C102" s="33"/>
      <c r="D102" s="34"/>
      <c r="F102" s="179"/>
      <c r="G102" s="33"/>
      <c r="H102" s="33"/>
      <c r="I102" s="34"/>
    </row>
    <row r="103" spans="2:9" x14ac:dyDescent="0.25">
      <c r="B103" s="179"/>
      <c r="C103" s="33"/>
      <c r="D103" s="34"/>
      <c r="F103" s="179"/>
      <c r="G103" s="33"/>
      <c r="H103" s="33"/>
      <c r="I103" s="34"/>
    </row>
    <row r="104" spans="2:9" x14ac:dyDescent="0.25">
      <c r="B104" s="179"/>
      <c r="C104" s="33"/>
      <c r="D104" s="34"/>
      <c r="F104" s="179"/>
      <c r="G104" s="33"/>
      <c r="H104" s="33"/>
      <c r="I104" s="34"/>
    </row>
    <row r="105" spans="2:9" x14ac:dyDescent="0.25">
      <c r="B105" s="179"/>
      <c r="C105" s="33"/>
      <c r="D105" s="34"/>
      <c r="F105" s="179"/>
      <c r="G105" s="33"/>
      <c r="H105" s="33"/>
      <c r="I105" s="34"/>
    </row>
    <row r="106" spans="2:9" x14ac:dyDescent="0.25">
      <c r="B106" s="179"/>
      <c r="C106" s="33"/>
      <c r="D106" s="34"/>
      <c r="F106" s="179"/>
      <c r="G106" s="33"/>
      <c r="H106" s="33"/>
      <c r="I106" s="34"/>
    </row>
    <row r="107" spans="2:9" x14ac:dyDescent="0.25">
      <c r="B107" s="179"/>
      <c r="C107" s="33"/>
      <c r="D107" s="34"/>
      <c r="F107" s="179"/>
      <c r="G107" s="33"/>
      <c r="H107" s="33"/>
      <c r="I107" s="34"/>
    </row>
    <row r="108" spans="2:9" x14ac:dyDescent="0.25">
      <c r="B108" s="179"/>
      <c r="C108" s="33"/>
      <c r="D108" s="34"/>
      <c r="F108" s="179"/>
      <c r="G108" s="33"/>
      <c r="H108" s="33"/>
      <c r="I108" s="34"/>
    </row>
    <row r="109" spans="2:9" x14ac:dyDescent="0.25">
      <c r="B109" s="179"/>
      <c r="C109" s="33"/>
      <c r="D109" s="34"/>
      <c r="F109" s="179"/>
      <c r="G109" s="33"/>
      <c r="H109" s="33"/>
      <c r="I109" s="34"/>
    </row>
    <row r="110" spans="2:9" x14ac:dyDescent="0.25">
      <c r="B110" s="179"/>
      <c r="C110" s="33"/>
      <c r="D110" s="34"/>
      <c r="F110" s="179"/>
      <c r="G110" s="33"/>
      <c r="H110" s="33"/>
      <c r="I110" s="34"/>
    </row>
    <row r="111" spans="2:9" x14ac:dyDescent="0.25">
      <c r="B111" s="179"/>
      <c r="C111" s="33"/>
      <c r="D111" s="34"/>
      <c r="F111" s="179"/>
      <c r="G111" s="33"/>
      <c r="H111" s="33"/>
      <c r="I111" s="34"/>
    </row>
    <row r="112" spans="2:9" x14ac:dyDescent="0.25">
      <c r="B112" s="179"/>
      <c r="C112" s="33"/>
      <c r="D112" s="34"/>
      <c r="F112" s="179"/>
      <c r="G112" s="33"/>
      <c r="H112" s="33"/>
      <c r="I112" s="34"/>
    </row>
    <row r="113" spans="2:9" x14ac:dyDescent="0.25">
      <c r="B113" s="179"/>
      <c r="C113" s="33"/>
      <c r="D113" s="34"/>
      <c r="F113" s="179"/>
      <c r="G113" s="33"/>
      <c r="H113" s="33"/>
      <c r="I113" s="34"/>
    </row>
    <row r="114" spans="2:9" x14ac:dyDescent="0.25">
      <c r="B114" s="179"/>
      <c r="C114" s="33"/>
      <c r="D114" s="34"/>
      <c r="F114" s="179"/>
      <c r="G114" s="33"/>
      <c r="H114" s="33"/>
      <c r="I114" s="34"/>
    </row>
    <row r="115" spans="2:9" x14ac:dyDescent="0.25">
      <c r="B115" s="179"/>
      <c r="C115" s="33"/>
      <c r="D115" s="34"/>
      <c r="F115" s="179"/>
      <c r="G115" s="33"/>
      <c r="H115" s="33"/>
      <c r="I115" s="34"/>
    </row>
    <row r="116" spans="2:9" x14ac:dyDescent="0.25">
      <c r="B116" s="179"/>
      <c r="C116" s="33"/>
      <c r="D116" s="34"/>
      <c r="F116" s="179"/>
      <c r="G116" s="33"/>
      <c r="H116" s="33"/>
      <c r="I116" s="34"/>
    </row>
    <row r="117" spans="2:9" ht="15.75" thickBot="1" x14ac:dyDescent="0.3">
      <c r="B117" s="150"/>
      <c r="C117" s="30"/>
      <c r="D117" s="32"/>
      <c r="F117" s="150"/>
      <c r="G117" s="30"/>
      <c r="H117" s="30"/>
      <c r="I117" s="32"/>
    </row>
    <row r="120" spans="2:9" x14ac:dyDescent="0.25">
      <c r="B120" s="251" t="s">
        <v>1012</v>
      </c>
      <c r="C120" s="251" t="s">
        <v>1013</v>
      </c>
      <c r="D120" s="251" t="s">
        <v>1014</v>
      </c>
      <c r="E120" s="253" t="s">
        <v>11</v>
      </c>
      <c r="F120" s="254"/>
      <c r="G120" s="255"/>
    </row>
    <row r="121" spans="2:9" ht="18" customHeight="1" x14ac:dyDescent="0.25">
      <c r="B121" s="252" t="s">
        <v>1019</v>
      </c>
      <c r="C121" s="252" t="s">
        <v>1020</v>
      </c>
      <c r="D121" s="252" t="s">
        <v>1021</v>
      </c>
      <c r="E121" s="256" t="s">
        <v>1015</v>
      </c>
      <c r="F121" s="257"/>
      <c r="G121" s="258"/>
    </row>
    <row r="122" spans="2:9" x14ac:dyDescent="0.25">
      <c r="B122" s="251" t="s">
        <v>1016</v>
      </c>
      <c r="C122" s="265" t="s">
        <v>876</v>
      </c>
      <c r="D122" s="265" t="s">
        <v>876</v>
      </c>
      <c r="E122" s="259" t="s">
        <v>876</v>
      </c>
      <c r="F122" s="260"/>
      <c r="G122" s="261"/>
    </row>
    <row r="123" spans="2:9" x14ac:dyDescent="0.25">
      <c r="B123" s="267" t="s">
        <v>1022</v>
      </c>
      <c r="C123" s="266">
        <v>44699</v>
      </c>
      <c r="D123" s="266">
        <v>44705</v>
      </c>
      <c r="E123" s="262" t="s">
        <v>1023</v>
      </c>
      <c r="F123" s="263"/>
      <c r="G123" s="264"/>
    </row>
  </sheetData>
  <mergeCells count="88">
    <mergeCell ref="E123:G123"/>
    <mergeCell ref="C75:E75"/>
    <mergeCell ref="C76:E76"/>
    <mergeCell ref="A80:B80"/>
    <mergeCell ref="E120:G120"/>
    <mergeCell ref="E121:G121"/>
    <mergeCell ref="E122:G122"/>
    <mergeCell ref="B69:G69"/>
    <mergeCell ref="H69:I69"/>
    <mergeCell ref="B70:G70"/>
    <mergeCell ref="H70:I70"/>
    <mergeCell ref="C72:E72"/>
    <mergeCell ref="C73:E73"/>
    <mergeCell ref="B66:G66"/>
    <mergeCell ref="H66:I66"/>
    <mergeCell ref="B67:G67"/>
    <mergeCell ref="H67:I67"/>
    <mergeCell ref="B68:G68"/>
    <mergeCell ref="H68:I68"/>
    <mergeCell ref="B63:G63"/>
    <mergeCell ref="H63:I63"/>
    <mergeCell ref="B64:G64"/>
    <mergeCell ref="H64:I64"/>
    <mergeCell ref="B65:G65"/>
    <mergeCell ref="H65:I65"/>
    <mergeCell ref="B60:G60"/>
    <mergeCell ref="H60:I60"/>
    <mergeCell ref="B61:G61"/>
    <mergeCell ref="H61:I61"/>
    <mergeCell ref="B62:G62"/>
    <mergeCell ref="H62:I62"/>
    <mergeCell ref="B56:E56"/>
    <mergeCell ref="F56:G56"/>
    <mergeCell ref="H56:I56"/>
    <mergeCell ref="B58:I58"/>
    <mergeCell ref="B59:G59"/>
    <mergeCell ref="H59:I59"/>
    <mergeCell ref="B54:E54"/>
    <mergeCell ref="F54:G54"/>
    <mergeCell ref="H54:I54"/>
    <mergeCell ref="B55:E55"/>
    <mergeCell ref="F55:G55"/>
    <mergeCell ref="H55:I55"/>
    <mergeCell ref="B52:E52"/>
    <mergeCell ref="F52:G52"/>
    <mergeCell ref="H52:I52"/>
    <mergeCell ref="B53:E53"/>
    <mergeCell ref="F53:G53"/>
    <mergeCell ref="H53:I53"/>
    <mergeCell ref="B47:D47"/>
    <mergeCell ref="F47:I47"/>
    <mergeCell ref="B48:D48"/>
    <mergeCell ref="F48:I48"/>
    <mergeCell ref="B50:I50"/>
    <mergeCell ref="B51:E51"/>
    <mergeCell ref="F51:G51"/>
    <mergeCell ref="H51:I51"/>
    <mergeCell ref="B44:D44"/>
    <mergeCell ref="F44:I44"/>
    <mergeCell ref="B45:D45"/>
    <mergeCell ref="F45:I45"/>
    <mergeCell ref="B46:D46"/>
    <mergeCell ref="F46:I46"/>
    <mergeCell ref="B35:I35"/>
    <mergeCell ref="B36:I36"/>
    <mergeCell ref="B38:I38"/>
    <mergeCell ref="B39:I39"/>
    <mergeCell ref="B41:I41"/>
    <mergeCell ref="B43:I43"/>
    <mergeCell ref="B24:I24"/>
    <mergeCell ref="G26:I26"/>
    <mergeCell ref="G27:I27"/>
    <mergeCell ref="C29:I29"/>
    <mergeCell ref="B32:I32"/>
    <mergeCell ref="B33:I33"/>
    <mergeCell ref="G12:I12"/>
    <mergeCell ref="G13:I13"/>
    <mergeCell ref="C15:E15"/>
    <mergeCell ref="C16:E16"/>
    <mergeCell ref="B20:C20"/>
    <mergeCell ref="E22:F22"/>
    <mergeCell ref="H22:I22"/>
    <mergeCell ref="D1:G1"/>
    <mergeCell ref="D2:G2"/>
    <mergeCell ref="D3:G3"/>
    <mergeCell ref="B5:I5"/>
    <mergeCell ref="B6:I6"/>
    <mergeCell ref="B10:I10"/>
  </mergeCells>
  <dataValidations count="2">
    <dataValidation type="list" allowBlank="1" showInputMessage="1" showErrorMessage="1" sqref="I73 I20" xr:uid="{4685EE14-AE69-4EDD-AD3D-718A34E4190F}">
      <formula1>"SI,NO"</formula1>
    </dataValidation>
    <dataValidation type="list" allowBlank="1" showInputMessage="1" showErrorMessage="1" sqref="I15" xr:uid="{38E28044-E47D-43F6-A3A0-C19C05835440}">
      <formula1>"X"</formula1>
    </dataValidation>
  </dataValidations>
  <printOptions horizontalCentered="1"/>
  <pageMargins left="0.70866141732283472" right="0.70866141732283472" top="0.74803149606299213" bottom="0.55000000000000004" header="0.31496062992125984" footer="0.31496062992125984"/>
  <pageSetup paperSize="258" scale="32" orientation="portrait" horizontalDpi="4294967293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FA118-9D1B-4EE9-98B0-D80985D91ADC}">
  <sheetPr>
    <pageSetUpPr fitToPage="1"/>
  </sheetPr>
  <dimension ref="A1:P123"/>
  <sheetViews>
    <sheetView view="pageBreakPreview" zoomScaleNormal="75" zoomScaleSheetLayoutView="10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ColWidth="11.42578125" defaultRowHeight="15" x14ac:dyDescent="0.25"/>
  <cols>
    <col min="1" max="1" width="5.7109375" style="27" customWidth="1"/>
    <col min="2" max="4" width="18.7109375" style="28" customWidth="1"/>
    <col min="5" max="5" width="12.140625" style="28" customWidth="1"/>
    <col min="6" max="6" width="15.140625" style="28" customWidth="1"/>
    <col min="7" max="7" width="11.42578125" style="28" customWidth="1"/>
    <col min="8" max="8" width="24.42578125" style="28" customWidth="1"/>
    <col min="9" max="9" width="24.28515625" style="28" customWidth="1"/>
    <col min="10" max="10" width="5.7109375" style="28" customWidth="1"/>
    <col min="11" max="16384" width="11.42578125" style="28"/>
  </cols>
  <sheetData>
    <row r="1" spans="1:10" ht="15" customHeight="1" x14ac:dyDescent="0.25">
      <c r="A1" s="35" t="s">
        <v>810</v>
      </c>
      <c r="B1" s="36"/>
      <c r="C1" s="37"/>
      <c r="D1" s="208" t="s">
        <v>0</v>
      </c>
      <c r="E1" s="208"/>
      <c r="F1" s="208"/>
      <c r="G1" s="208"/>
      <c r="H1" s="193"/>
      <c r="I1" s="37"/>
      <c r="J1" s="38"/>
    </row>
    <row r="2" spans="1:10" ht="15" customHeight="1" x14ac:dyDescent="0.25">
      <c r="A2" s="39"/>
      <c r="B2" s="33"/>
      <c r="C2" s="40"/>
      <c r="D2" s="209" t="s">
        <v>1</v>
      </c>
      <c r="E2" s="209"/>
      <c r="F2" s="209"/>
      <c r="G2" s="209"/>
      <c r="H2" s="194"/>
      <c r="I2" s="40"/>
      <c r="J2" s="41"/>
    </row>
    <row r="3" spans="1:10" ht="15" customHeight="1" thickBot="1" x14ac:dyDescent="0.3">
      <c r="A3" s="29"/>
      <c r="B3" s="30"/>
      <c r="C3" s="42"/>
      <c r="D3" s="210" t="s">
        <v>880</v>
      </c>
      <c r="E3" s="210"/>
      <c r="F3" s="210"/>
      <c r="G3" s="210"/>
      <c r="H3" s="195"/>
      <c r="I3" s="42"/>
      <c r="J3" s="43"/>
    </row>
    <row r="4" spans="1:10" ht="9.9499999999999993" customHeight="1" x14ac:dyDescent="0.25">
      <c r="A4" s="44"/>
      <c r="B4" s="36"/>
      <c r="C4" s="36"/>
      <c r="D4" s="36"/>
      <c r="E4" s="36"/>
      <c r="F4" s="36"/>
      <c r="G4" s="36"/>
      <c r="H4" s="36"/>
      <c r="I4" s="36"/>
      <c r="J4" s="45"/>
    </row>
    <row r="5" spans="1:10" ht="15" customHeight="1" x14ac:dyDescent="0.25">
      <c r="A5" s="39"/>
      <c r="B5" s="207" t="s">
        <v>1018</v>
      </c>
      <c r="C5" s="207"/>
      <c r="D5" s="207"/>
      <c r="E5" s="207"/>
      <c r="F5" s="207"/>
      <c r="G5" s="207"/>
      <c r="H5" s="207"/>
      <c r="I5" s="207"/>
      <c r="J5" s="54"/>
    </row>
    <row r="6" spans="1:10" ht="15" customHeight="1" x14ac:dyDescent="0.25">
      <c r="A6" s="39"/>
      <c r="B6" s="207" t="s">
        <v>799</v>
      </c>
      <c r="C6" s="207"/>
      <c r="D6" s="207"/>
      <c r="E6" s="207"/>
      <c r="F6" s="207"/>
      <c r="G6" s="207"/>
      <c r="H6" s="207"/>
      <c r="I6" s="207"/>
      <c r="J6" s="54"/>
    </row>
    <row r="7" spans="1:10" ht="15" customHeight="1" x14ac:dyDescent="0.25">
      <c r="A7" s="39"/>
      <c r="B7" s="63"/>
      <c r="C7" s="140" t="s">
        <v>996</v>
      </c>
      <c r="D7" s="192"/>
      <c r="E7" s="192"/>
      <c r="F7" s="192"/>
      <c r="G7" s="192"/>
      <c r="H7" s="192"/>
      <c r="I7" s="192"/>
      <c r="J7" s="54"/>
    </row>
    <row r="8" spans="1:10" ht="15" customHeight="1" x14ac:dyDescent="0.25">
      <c r="A8" s="39"/>
      <c r="B8" s="52" t="s">
        <v>836</v>
      </c>
      <c r="C8" s="131"/>
      <c r="D8" s="192"/>
      <c r="G8" s="33"/>
      <c r="H8" s="51" t="str">
        <f>'Ficha 1 MyM'!E8</f>
        <v>FECHA:</v>
      </c>
      <c r="I8" s="115" t="str">
        <f>'Ficha 1 MyM'!$F$8</f>
        <v>dd-mm-aa</v>
      </c>
      <c r="J8" s="54"/>
    </row>
    <row r="9" spans="1:10" ht="15.75" thickBot="1" x14ac:dyDescent="0.3">
      <c r="A9" s="39"/>
      <c r="B9" s="52"/>
      <c r="C9" s="192"/>
      <c r="D9" s="192"/>
      <c r="E9" s="51"/>
      <c r="F9" s="64"/>
      <c r="G9" s="33"/>
      <c r="H9" s="64"/>
      <c r="I9" s="192"/>
      <c r="J9" s="54"/>
    </row>
    <row r="10" spans="1:10" ht="15" customHeight="1" x14ac:dyDescent="0.25">
      <c r="A10" s="85"/>
      <c r="B10" s="235" t="s">
        <v>893</v>
      </c>
      <c r="C10" s="235"/>
      <c r="D10" s="235"/>
      <c r="E10" s="235"/>
      <c r="F10" s="235"/>
      <c r="G10" s="235"/>
      <c r="H10" s="235"/>
      <c r="I10" s="235"/>
      <c r="J10" s="86"/>
    </row>
    <row r="11" spans="1:10" ht="9.9499999999999993" customHeight="1" x14ac:dyDescent="0.25">
      <c r="A11" s="49"/>
      <c r="B11" s="192"/>
      <c r="C11" s="192"/>
      <c r="D11" s="192"/>
      <c r="E11" s="33"/>
      <c r="F11" s="192"/>
      <c r="G11" s="192"/>
      <c r="H11" s="192"/>
      <c r="I11" s="192"/>
      <c r="J11" s="54"/>
    </row>
    <row r="12" spans="1:10" ht="15" customHeight="1" x14ac:dyDescent="0.25">
      <c r="A12" s="39"/>
      <c r="B12" s="52" t="str">
        <f>'Ficha 1 MyM'!B10</f>
        <v>SECCIONAL</v>
      </c>
      <c r="C12" s="139" t="str">
        <f>IFERROR(VLOOKUP($C$8,FORMATO1,2,FALSE)," ")</f>
        <v xml:space="preserve"> </v>
      </c>
      <c r="D12" s="192"/>
      <c r="E12" s="52" t="str">
        <f>'Ficha 1 MyM'!D10</f>
        <v>DEPARTAMENTO</v>
      </c>
      <c r="F12" s="33"/>
      <c r="G12" s="241" t="str">
        <f>IFERROR(VLOOKUP($C$8,FORMATO1,4,FALSE)," ")</f>
        <v xml:space="preserve"> </v>
      </c>
      <c r="H12" s="241"/>
      <c r="I12" s="241"/>
      <c r="J12" s="54"/>
    </row>
    <row r="13" spans="1:10" ht="15" customHeight="1" x14ac:dyDescent="0.25">
      <c r="A13" s="39"/>
      <c r="B13" s="52" t="str">
        <f>'Ficha 1 MyM'!C10</f>
        <v>COORDINACIÓN</v>
      </c>
      <c r="C13" s="138" t="str">
        <f>IFERROR(VLOOKUP($C$8,FORMATO1,3,FALSE)," ")</f>
        <v xml:space="preserve"> </v>
      </c>
      <c r="D13" s="192"/>
      <c r="E13" s="52" t="str">
        <f>'Ficha 1 MyM'!F10</f>
        <v>CIUDAD o MUNICIPIO</v>
      </c>
      <c r="F13" s="33"/>
      <c r="G13" s="241" t="str">
        <f>IFERROR(VLOOKUP($C$8,FORMATO1,6,FALSE)," ")</f>
        <v xml:space="preserve"> </v>
      </c>
      <c r="H13" s="241"/>
      <c r="I13" s="241"/>
      <c r="J13" s="54"/>
    </row>
    <row r="14" spans="1:10" ht="9.9499999999999993" customHeight="1" x14ac:dyDescent="0.2">
      <c r="A14" s="39"/>
      <c r="B14" s="52"/>
      <c r="C14" s="192"/>
      <c r="D14" s="53"/>
      <c r="E14" s="33"/>
      <c r="F14" s="192"/>
      <c r="G14" s="192"/>
      <c r="H14" s="192"/>
      <c r="I14" s="192"/>
      <c r="J14" s="54"/>
    </row>
    <row r="15" spans="1:10" ht="27" customHeight="1" x14ac:dyDescent="0.25">
      <c r="A15" s="39"/>
      <c r="B15" s="51" t="str">
        <f>'Ficha 1 MyM'!H10</f>
        <v>DIRECCIÓN</v>
      </c>
      <c r="C15" s="241" t="str">
        <f>IFERROR(VLOOKUP($C$8,FORMATO1,8,FALSE)," ")</f>
        <v xml:space="preserve"> </v>
      </c>
      <c r="D15" s="241"/>
      <c r="E15" s="241"/>
      <c r="F15" s="84" t="str">
        <f>'Ficha 1 MyM'!I10</f>
        <v>Propio</v>
      </c>
      <c r="G15" s="87" t="str">
        <f>IFERROR(VLOOKUP($C$8,FORMATO1,9,FALSE)," ")</f>
        <v xml:space="preserve"> </v>
      </c>
      <c r="H15" s="84" t="s">
        <v>884</v>
      </c>
      <c r="I15" s="197"/>
      <c r="J15" s="34"/>
    </row>
    <row r="16" spans="1:10" ht="30" customHeight="1" x14ac:dyDescent="0.25">
      <c r="A16" s="39"/>
      <c r="B16" s="51" t="str">
        <f>'Ficha 1 MyM'!K10</f>
        <v>EDIFICIO</v>
      </c>
      <c r="C16" s="241" t="str">
        <f>IFERROR(VLOOKUP($C$8,FORMATO1,11,FALSE)," ")</f>
        <v xml:space="preserve"> </v>
      </c>
      <c r="D16" s="241"/>
      <c r="E16" s="241"/>
      <c r="F16" s="84" t="str">
        <f>'Ficha 1 MyM'!J10</f>
        <v>Comodato</v>
      </c>
      <c r="G16" s="87" t="str">
        <f>IFERROR(VLOOKUP($C$8,FORMATO1,10,FALSE)," ")</f>
        <v xml:space="preserve"> </v>
      </c>
      <c r="H16" s="84" t="s">
        <v>885</v>
      </c>
      <c r="I16" s="197"/>
      <c r="J16" s="34"/>
    </row>
    <row r="17" spans="1:16" s="79" customFormat="1" ht="9.9499999999999993" customHeight="1" x14ac:dyDescent="0.25">
      <c r="A17" s="74"/>
      <c r="B17" s="75"/>
      <c r="C17" s="76"/>
      <c r="D17" s="76"/>
      <c r="E17" s="77"/>
      <c r="F17" s="75"/>
      <c r="G17" s="76"/>
      <c r="H17" s="75"/>
      <c r="I17" s="76"/>
      <c r="J17" s="78"/>
    </row>
    <row r="18" spans="1:16" s="81" customFormat="1" ht="25.5" x14ac:dyDescent="0.25">
      <c r="A18" s="80"/>
      <c r="B18" s="196" t="s">
        <v>886</v>
      </c>
      <c r="C18" s="133"/>
      <c r="D18" s="83" t="s">
        <v>888</v>
      </c>
      <c r="E18" s="133"/>
      <c r="F18" s="83" t="s">
        <v>887</v>
      </c>
      <c r="G18" s="197"/>
      <c r="H18" s="83" t="s">
        <v>889</v>
      </c>
      <c r="I18" s="133"/>
      <c r="J18" s="82"/>
    </row>
    <row r="19" spans="1:16" ht="9.9499999999999993" customHeight="1" x14ac:dyDescent="0.25">
      <c r="A19" s="49"/>
      <c r="B19" s="192"/>
      <c r="C19" s="192"/>
      <c r="D19" s="192"/>
      <c r="E19" s="33"/>
      <c r="F19" s="192"/>
      <c r="G19" s="192"/>
      <c r="H19" s="192"/>
      <c r="I19" s="192"/>
      <c r="J19" s="54"/>
    </row>
    <row r="20" spans="1:16" s="81" customFormat="1" ht="38.25" customHeight="1" x14ac:dyDescent="0.25">
      <c r="A20" s="80"/>
      <c r="B20" s="239" t="s">
        <v>890</v>
      </c>
      <c r="C20" s="240"/>
      <c r="D20" s="197"/>
      <c r="E20" s="33"/>
      <c r="F20" s="83" t="s">
        <v>891</v>
      </c>
      <c r="G20" s="197"/>
      <c r="H20" s="83" t="s">
        <v>892</v>
      </c>
      <c r="I20" s="18"/>
      <c r="J20" s="82"/>
    </row>
    <row r="21" spans="1:16" ht="9.9499999999999993" customHeight="1" x14ac:dyDescent="0.25">
      <c r="A21" s="49"/>
      <c r="B21" s="192"/>
      <c r="C21" s="192"/>
      <c r="D21" s="192"/>
      <c r="E21" s="33"/>
      <c r="F21" s="192"/>
      <c r="G21" s="192"/>
      <c r="H21" s="192"/>
      <c r="I21" s="192"/>
      <c r="J21" s="54"/>
    </row>
    <row r="22" spans="1:16" s="81" customFormat="1" ht="39.950000000000003" customHeight="1" x14ac:dyDescent="0.25">
      <c r="A22" s="80"/>
      <c r="B22" s="96" t="s">
        <v>913</v>
      </c>
      <c r="C22" s="134"/>
      <c r="D22" s="96" t="s">
        <v>914</v>
      </c>
      <c r="E22" s="248">
        <v>0</v>
      </c>
      <c r="F22" s="249"/>
      <c r="G22" s="96" t="s">
        <v>915</v>
      </c>
      <c r="H22" s="246"/>
      <c r="I22" s="247"/>
      <c r="J22" s="82"/>
    </row>
    <row r="23" spans="1:16" ht="9.9499999999999993" customHeight="1" thickBot="1" x14ac:dyDescent="0.3">
      <c r="A23" s="49"/>
      <c r="B23" s="192"/>
      <c r="C23" s="192"/>
      <c r="D23" s="192"/>
      <c r="E23" s="33"/>
      <c r="F23" s="192"/>
      <c r="G23" s="192"/>
      <c r="H23" s="192"/>
      <c r="I23" s="192"/>
      <c r="J23" s="54"/>
    </row>
    <row r="24" spans="1:16" ht="15" customHeight="1" x14ac:dyDescent="0.25">
      <c r="A24" s="85"/>
      <c r="B24" s="235" t="s">
        <v>894</v>
      </c>
      <c r="C24" s="235"/>
      <c r="D24" s="235"/>
      <c r="E24" s="235"/>
      <c r="F24" s="235"/>
      <c r="G24" s="235"/>
      <c r="H24" s="235"/>
      <c r="I24" s="235"/>
      <c r="J24" s="86"/>
    </row>
    <row r="25" spans="1:16" ht="9.9499999999999993" customHeight="1" x14ac:dyDescent="0.25">
      <c r="A25" s="49"/>
      <c r="B25" s="192"/>
      <c r="C25" s="192"/>
      <c r="D25" s="192"/>
      <c r="E25" s="33"/>
      <c r="F25" s="192"/>
      <c r="G25" s="192"/>
      <c r="H25" s="192"/>
      <c r="I25" s="192"/>
      <c r="J25" s="54"/>
    </row>
    <row r="26" spans="1:16" s="60" customFormat="1" ht="38.25" customHeight="1" x14ac:dyDescent="0.25">
      <c r="A26" s="57"/>
      <c r="B26" s="198" t="str">
        <f>'Ficha 1 MyM'!M10</f>
        <v>VALOR VIGENCIA
2021</v>
      </c>
      <c r="C26" s="198" t="str">
        <f>'Ficha 1 MyM'!N10</f>
        <v>VALOR
VIGENCIA FUTURA
2022</v>
      </c>
      <c r="D26" s="198" t="str">
        <f>'Ficha 1 MyM'!O10</f>
        <v>TOTAL RECURSOS
20xx + 20xx</v>
      </c>
      <c r="E26" s="58" t="str">
        <f>'Ficha 1 MyM'!Q10</f>
        <v>GASTO RECURRENTE</v>
      </c>
      <c r="F26" s="198" t="str">
        <f>'Ficha 1 MyM'!P10</f>
        <v>NIVEL IMPORTANCIA</v>
      </c>
      <c r="G26" s="242" t="str">
        <f>'Ficha 1 MyM'!R10</f>
        <v>PRODUCTO</v>
      </c>
      <c r="H26" s="242"/>
      <c r="I26" s="242"/>
      <c r="J26" s="59"/>
    </row>
    <row r="27" spans="1:16" ht="21.75" customHeight="1" x14ac:dyDescent="0.25">
      <c r="A27" s="49"/>
      <c r="B27" s="116" t="str">
        <f>IFERROR(VLOOKUP($C$8,FORMATO1,13,FALSE)," ")</f>
        <v xml:space="preserve"> </v>
      </c>
      <c r="C27" s="116" t="str">
        <f>IFERROR(VLOOKUP($C$8,FORMATO1,14,FALSE)," ")</f>
        <v xml:space="preserve"> </v>
      </c>
      <c r="D27" s="117" t="str">
        <f>IFERROR(VLOOKUP($C$8,FORMATO1,15,FALSE)," ")</f>
        <v xml:space="preserve"> </v>
      </c>
      <c r="E27" s="118" t="str">
        <f>IFERROR(VLOOKUP($C$8,FORMATO1,17,FALSE)," ")</f>
        <v xml:space="preserve"> </v>
      </c>
      <c r="F27" s="87" t="str">
        <f>IFERROR(VLOOKUP($C$8,FORMATO1,16,FALSE)," ")</f>
        <v xml:space="preserve"> </v>
      </c>
      <c r="G27" s="243" t="str">
        <f>IFERROR(VLOOKUP($C$8,FORMATO1,18,FALSE)," ")</f>
        <v xml:space="preserve"> </v>
      </c>
      <c r="H27" s="244"/>
      <c r="I27" s="245"/>
      <c r="J27" s="54"/>
      <c r="P27" s="60"/>
    </row>
    <row r="28" spans="1:16" ht="9.9499999999999993" customHeight="1" x14ac:dyDescent="0.25">
      <c r="A28" s="49"/>
      <c r="B28" s="192"/>
      <c r="C28" s="192"/>
      <c r="D28" s="192"/>
      <c r="E28" s="192"/>
      <c r="F28" s="33"/>
      <c r="G28" s="33"/>
      <c r="H28" s="33"/>
      <c r="I28" s="192"/>
      <c r="J28" s="54"/>
      <c r="L28" s="51"/>
      <c r="M28" s="73"/>
      <c r="O28" s="51"/>
      <c r="P28" s="60"/>
    </row>
    <row r="29" spans="1:16" ht="65.099999999999994" customHeight="1" x14ac:dyDescent="0.25">
      <c r="A29" s="39"/>
      <c r="B29" s="52" t="str">
        <f>'Ficha 1 MyM'!L10</f>
        <v>OBJETO</v>
      </c>
      <c r="C29" s="250" t="str">
        <f>IFERROR(VLOOKUP($C$8,FORMATO1,12,FALSE)," ")</f>
        <v xml:space="preserve"> </v>
      </c>
      <c r="D29" s="250"/>
      <c r="E29" s="250"/>
      <c r="F29" s="250"/>
      <c r="G29" s="250"/>
      <c r="H29" s="250"/>
      <c r="I29" s="250"/>
      <c r="J29" s="54"/>
      <c r="P29" s="60"/>
    </row>
    <row r="30" spans="1:16" ht="9.9499999999999993" customHeight="1" thickBot="1" x14ac:dyDescent="0.3">
      <c r="A30" s="55"/>
      <c r="B30" s="31"/>
      <c r="C30" s="31"/>
      <c r="D30" s="31"/>
      <c r="E30" s="31"/>
      <c r="F30" s="31"/>
      <c r="G30" s="31"/>
      <c r="H30" s="31"/>
      <c r="I30" s="31"/>
      <c r="J30" s="56"/>
    </row>
    <row r="31" spans="1:16" ht="9.9499999999999993" customHeight="1" x14ac:dyDescent="0.25">
      <c r="A31" s="49"/>
      <c r="B31" s="192"/>
      <c r="C31" s="192"/>
      <c r="D31" s="192"/>
      <c r="E31" s="192"/>
      <c r="F31" s="192"/>
      <c r="G31" s="192"/>
      <c r="H31" s="192"/>
      <c r="I31" s="192"/>
      <c r="J31" s="54"/>
    </row>
    <row r="32" spans="1:16" ht="15" customHeight="1" x14ac:dyDescent="0.25">
      <c r="A32" s="92" t="s">
        <v>895</v>
      </c>
      <c r="B32" s="224" t="s">
        <v>896</v>
      </c>
      <c r="C32" s="224"/>
      <c r="D32" s="224"/>
      <c r="E32" s="224"/>
      <c r="F32" s="224"/>
      <c r="G32" s="224"/>
      <c r="H32" s="224"/>
      <c r="I32" s="224"/>
      <c r="J32" s="54"/>
    </row>
    <row r="33" spans="1:10" ht="99.95" customHeight="1" x14ac:dyDescent="0.25">
      <c r="A33" s="93"/>
      <c r="B33" s="225" t="s">
        <v>916</v>
      </c>
      <c r="C33" s="226"/>
      <c r="D33" s="226"/>
      <c r="E33" s="226"/>
      <c r="F33" s="226"/>
      <c r="G33" s="226"/>
      <c r="H33" s="226"/>
      <c r="I33" s="227"/>
      <c r="J33" s="54"/>
    </row>
    <row r="34" spans="1:10" ht="9.9499999999999993" customHeight="1" x14ac:dyDescent="0.25">
      <c r="A34" s="49"/>
      <c r="B34" s="192"/>
      <c r="C34" s="192"/>
      <c r="D34" s="192"/>
      <c r="E34" s="192"/>
      <c r="F34" s="192"/>
      <c r="G34" s="192"/>
      <c r="H34" s="192"/>
      <c r="I34" s="192"/>
      <c r="J34" s="54"/>
    </row>
    <row r="35" spans="1:10" ht="15" customHeight="1" x14ac:dyDescent="0.25">
      <c r="A35" s="92" t="s">
        <v>897</v>
      </c>
      <c r="B35" s="224" t="s">
        <v>898</v>
      </c>
      <c r="C35" s="224"/>
      <c r="D35" s="224"/>
      <c r="E35" s="224"/>
      <c r="F35" s="224"/>
      <c r="G35" s="224"/>
      <c r="H35" s="224"/>
      <c r="I35" s="224"/>
      <c r="J35" s="54"/>
    </row>
    <row r="36" spans="1:10" ht="99.95" customHeight="1" x14ac:dyDescent="0.25">
      <c r="A36" s="93"/>
      <c r="B36" s="225"/>
      <c r="C36" s="226"/>
      <c r="D36" s="226"/>
      <c r="E36" s="226"/>
      <c r="F36" s="226"/>
      <c r="G36" s="226"/>
      <c r="H36" s="226"/>
      <c r="I36" s="227"/>
      <c r="J36" s="54"/>
    </row>
    <row r="37" spans="1:10" ht="9.9499999999999993" customHeight="1" x14ac:dyDescent="0.25">
      <c r="A37" s="49"/>
      <c r="B37" s="192"/>
      <c r="C37" s="192"/>
      <c r="D37" s="192"/>
      <c r="E37" s="192"/>
      <c r="F37" s="192"/>
      <c r="G37" s="192"/>
      <c r="H37" s="192"/>
      <c r="I37" s="192"/>
      <c r="J37" s="54"/>
    </row>
    <row r="38" spans="1:10" ht="15" customHeight="1" x14ac:dyDescent="0.25">
      <c r="A38" s="92" t="s">
        <v>901</v>
      </c>
      <c r="B38" s="224" t="s">
        <v>879</v>
      </c>
      <c r="C38" s="224"/>
      <c r="D38" s="224"/>
      <c r="E38" s="224"/>
      <c r="F38" s="224"/>
      <c r="G38" s="224"/>
      <c r="H38" s="224"/>
      <c r="I38" s="224"/>
      <c r="J38" s="54"/>
    </row>
    <row r="39" spans="1:10" ht="99.95" customHeight="1" x14ac:dyDescent="0.25">
      <c r="A39" s="93"/>
      <c r="B39" s="228"/>
      <c r="C39" s="229"/>
      <c r="D39" s="229"/>
      <c r="E39" s="229"/>
      <c r="F39" s="229"/>
      <c r="G39" s="229"/>
      <c r="H39" s="229"/>
      <c r="I39" s="230"/>
      <c r="J39" s="54"/>
    </row>
    <row r="40" spans="1:10" ht="9.9499999999999993" customHeight="1" thickBot="1" x14ac:dyDescent="0.3">
      <c r="A40" s="49"/>
      <c r="B40" s="192"/>
      <c r="C40" s="192"/>
      <c r="D40" s="192"/>
      <c r="E40" s="192"/>
      <c r="F40" s="192"/>
      <c r="G40" s="192"/>
      <c r="H40" s="192"/>
      <c r="I40" s="192"/>
      <c r="J40" s="54"/>
    </row>
    <row r="41" spans="1:10" ht="15" customHeight="1" x14ac:dyDescent="0.25">
      <c r="A41" s="85"/>
      <c r="B41" s="235" t="s">
        <v>899</v>
      </c>
      <c r="C41" s="235"/>
      <c r="D41" s="235"/>
      <c r="E41" s="235"/>
      <c r="F41" s="235"/>
      <c r="G41" s="235"/>
      <c r="H41" s="235"/>
      <c r="I41" s="235"/>
      <c r="J41" s="86"/>
    </row>
    <row r="42" spans="1:10" ht="9.9499999999999993" customHeight="1" x14ac:dyDescent="0.25">
      <c r="A42" s="49"/>
      <c r="B42" s="192"/>
      <c r="C42" s="192"/>
      <c r="D42" s="192"/>
      <c r="E42" s="33"/>
      <c r="F42" s="192"/>
      <c r="G42" s="192"/>
      <c r="H42" s="192"/>
      <c r="I42" s="192"/>
      <c r="J42" s="54"/>
    </row>
    <row r="43" spans="1:10" ht="15" customHeight="1" x14ac:dyDescent="0.25">
      <c r="A43" s="92" t="s">
        <v>900</v>
      </c>
      <c r="B43" s="224" t="s">
        <v>867</v>
      </c>
      <c r="C43" s="224"/>
      <c r="D43" s="224"/>
      <c r="E43" s="233"/>
      <c r="F43" s="224"/>
      <c r="G43" s="224"/>
      <c r="H43" s="224"/>
      <c r="I43" s="224"/>
      <c r="J43" s="54"/>
    </row>
    <row r="44" spans="1:10" x14ac:dyDescent="0.25">
      <c r="A44" s="93"/>
      <c r="B44" s="234" t="s">
        <v>868</v>
      </c>
      <c r="C44" s="234"/>
      <c r="D44" s="225"/>
      <c r="E44" s="135"/>
      <c r="F44" s="227" t="s">
        <v>871</v>
      </c>
      <c r="G44" s="234"/>
      <c r="H44" s="234"/>
      <c r="I44" s="234"/>
      <c r="J44" s="54"/>
    </row>
    <row r="45" spans="1:10" x14ac:dyDescent="0.25">
      <c r="A45" s="93"/>
      <c r="B45" s="234" t="s">
        <v>869</v>
      </c>
      <c r="C45" s="234"/>
      <c r="D45" s="225"/>
      <c r="E45" s="136"/>
      <c r="F45" s="227" t="s">
        <v>872</v>
      </c>
      <c r="G45" s="234"/>
      <c r="H45" s="234"/>
      <c r="I45" s="234"/>
      <c r="J45" s="54"/>
    </row>
    <row r="46" spans="1:10" x14ac:dyDescent="0.25">
      <c r="A46" s="93"/>
      <c r="B46" s="234" t="s">
        <v>870</v>
      </c>
      <c r="C46" s="234"/>
      <c r="D46" s="225"/>
      <c r="E46" s="136"/>
      <c r="F46" s="227" t="s">
        <v>873</v>
      </c>
      <c r="G46" s="234"/>
      <c r="H46" s="234"/>
      <c r="I46" s="234"/>
      <c r="J46" s="54"/>
    </row>
    <row r="47" spans="1:10" x14ac:dyDescent="0.25">
      <c r="A47" s="93"/>
      <c r="B47" s="234" t="s">
        <v>874</v>
      </c>
      <c r="C47" s="234"/>
      <c r="D47" s="225"/>
      <c r="E47" s="136"/>
      <c r="F47" s="227" t="s">
        <v>874</v>
      </c>
      <c r="G47" s="234"/>
      <c r="H47" s="234"/>
      <c r="I47" s="234"/>
      <c r="J47" s="54"/>
    </row>
    <row r="48" spans="1:10" x14ac:dyDescent="0.25">
      <c r="A48" s="93"/>
      <c r="B48" s="234"/>
      <c r="C48" s="234"/>
      <c r="D48" s="225"/>
      <c r="E48" s="137"/>
      <c r="F48" s="227"/>
      <c r="G48" s="234"/>
      <c r="H48" s="234"/>
      <c r="I48" s="234"/>
      <c r="J48" s="54"/>
    </row>
    <row r="49" spans="1:10" ht="9.9499999999999993" customHeight="1" x14ac:dyDescent="0.25">
      <c r="A49" s="49"/>
      <c r="B49" s="192"/>
      <c r="C49" s="192"/>
      <c r="D49" s="192"/>
      <c r="E49" s="192"/>
      <c r="F49" s="192"/>
      <c r="G49" s="192"/>
      <c r="H49" s="192"/>
      <c r="I49" s="192"/>
      <c r="J49" s="54"/>
    </row>
    <row r="50" spans="1:10" ht="15" customHeight="1" x14ac:dyDescent="0.25">
      <c r="A50" s="92" t="s">
        <v>902</v>
      </c>
      <c r="B50" s="224" t="s">
        <v>838</v>
      </c>
      <c r="C50" s="224"/>
      <c r="D50" s="224"/>
      <c r="E50" s="224"/>
      <c r="F50" s="224"/>
      <c r="G50" s="224"/>
      <c r="H50" s="224"/>
      <c r="I50" s="224"/>
      <c r="J50" s="54"/>
    </row>
    <row r="51" spans="1:10" s="72" customFormat="1" ht="15" customHeight="1" x14ac:dyDescent="0.25">
      <c r="A51" s="94"/>
      <c r="B51" s="236" t="s">
        <v>875</v>
      </c>
      <c r="C51" s="238"/>
      <c r="D51" s="238"/>
      <c r="E51" s="237"/>
      <c r="F51" s="236" t="s">
        <v>876</v>
      </c>
      <c r="G51" s="237"/>
      <c r="H51" s="236" t="s">
        <v>877</v>
      </c>
      <c r="I51" s="237"/>
      <c r="J51" s="71"/>
    </row>
    <row r="52" spans="1:10" ht="27.95" customHeight="1" x14ac:dyDescent="0.25">
      <c r="A52" s="94">
        <v>1</v>
      </c>
      <c r="B52" s="221"/>
      <c r="C52" s="222"/>
      <c r="D52" s="222"/>
      <c r="E52" s="223"/>
      <c r="F52" s="219" t="s">
        <v>878</v>
      </c>
      <c r="G52" s="220"/>
      <c r="H52" s="212">
        <v>0</v>
      </c>
      <c r="I52" s="213"/>
      <c r="J52" s="54"/>
    </row>
    <row r="53" spans="1:10" ht="27.95" customHeight="1" x14ac:dyDescent="0.25">
      <c r="A53" s="94">
        <v>2</v>
      </c>
      <c r="B53" s="221"/>
      <c r="C53" s="222"/>
      <c r="D53" s="222"/>
      <c r="E53" s="223"/>
      <c r="F53" s="219" t="s">
        <v>878</v>
      </c>
      <c r="G53" s="220"/>
      <c r="H53" s="212">
        <v>0</v>
      </c>
      <c r="I53" s="213"/>
      <c r="J53" s="54"/>
    </row>
    <row r="54" spans="1:10" ht="27.95" customHeight="1" x14ac:dyDescent="0.25">
      <c r="A54" s="94">
        <v>3</v>
      </c>
      <c r="B54" s="221"/>
      <c r="C54" s="222"/>
      <c r="D54" s="222"/>
      <c r="E54" s="223"/>
      <c r="F54" s="219" t="s">
        <v>878</v>
      </c>
      <c r="G54" s="220"/>
      <c r="H54" s="212">
        <v>0</v>
      </c>
      <c r="I54" s="213"/>
      <c r="J54" s="54"/>
    </row>
    <row r="55" spans="1:10" ht="27.95" customHeight="1" x14ac:dyDescent="0.25">
      <c r="A55" s="94">
        <v>4</v>
      </c>
      <c r="B55" s="221"/>
      <c r="C55" s="222"/>
      <c r="D55" s="222"/>
      <c r="E55" s="223"/>
      <c r="F55" s="219" t="s">
        <v>878</v>
      </c>
      <c r="G55" s="220"/>
      <c r="H55" s="212">
        <v>0</v>
      </c>
      <c r="I55" s="213"/>
      <c r="J55" s="54"/>
    </row>
    <row r="56" spans="1:10" ht="27.95" customHeight="1" x14ac:dyDescent="0.25">
      <c r="A56" s="94">
        <v>5</v>
      </c>
      <c r="B56" s="221"/>
      <c r="C56" s="222"/>
      <c r="D56" s="222"/>
      <c r="E56" s="223"/>
      <c r="F56" s="219" t="s">
        <v>878</v>
      </c>
      <c r="G56" s="220"/>
      <c r="H56" s="212">
        <v>0</v>
      </c>
      <c r="I56" s="213"/>
      <c r="J56" s="54"/>
    </row>
    <row r="57" spans="1:10" ht="9.9499999999999993" customHeight="1" x14ac:dyDescent="0.25">
      <c r="A57" s="49"/>
      <c r="B57" s="192"/>
      <c r="C57" s="192"/>
      <c r="D57" s="192"/>
      <c r="E57" s="192"/>
      <c r="F57" s="192"/>
      <c r="G57" s="192"/>
      <c r="H57" s="192"/>
      <c r="I57" s="192"/>
      <c r="J57" s="54"/>
    </row>
    <row r="58" spans="1:10" ht="15" customHeight="1" x14ac:dyDescent="0.25">
      <c r="A58" s="92" t="s">
        <v>866</v>
      </c>
      <c r="B58" s="224" t="s">
        <v>912</v>
      </c>
      <c r="C58" s="224"/>
      <c r="D58" s="224"/>
      <c r="E58" s="224"/>
      <c r="F58" s="224"/>
      <c r="G58" s="224"/>
      <c r="H58" s="224"/>
      <c r="I58" s="224"/>
      <c r="J58" s="54"/>
    </row>
    <row r="59" spans="1:10" s="62" customFormat="1" x14ac:dyDescent="0.25">
      <c r="A59" s="95">
        <v>1</v>
      </c>
      <c r="B59" s="215" t="s">
        <v>907</v>
      </c>
      <c r="C59" s="216"/>
      <c r="D59" s="216"/>
      <c r="E59" s="216"/>
      <c r="F59" s="216"/>
      <c r="G59" s="217"/>
      <c r="H59" s="212">
        <v>0</v>
      </c>
      <c r="I59" s="213"/>
      <c r="J59" s="61"/>
    </row>
    <row r="60" spans="1:10" s="62" customFormat="1" x14ac:dyDescent="0.25">
      <c r="A60" s="95">
        <v>2</v>
      </c>
      <c r="B60" s="215" t="s">
        <v>908</v>
      </c>
      <c r="C60" s="216"/>
      <c r="D60" s="216"/>
      <c r="E60" s="216"/>
      <c r="F60" s="216"/>
      <c r="G60" s="217"/>
      <c r="H60" s="212">
        <v>0</v>
      </c>
      <c r="I60" s="213"/>
      <c r="J60" s="61"/>
    </row>
    <row r="61" spans="1:10" s="62" customFormat="1" x14ac:dyDescent="0.25">
      <c r="A61" s="94">
        <v>3</v>
      </c>
      <c r="B61" s="218" t="s">
        <v>909</v>
      </c>
      <c r="C61" s="218"/>
      <c r="D61" s="218"/>
      <c r="E61" s="218"/>
      <c r="F61" s="218"/>
      <c r="G61" s="218"/>
      <c r="H61" s="214">
        <v>0</v>
      </c>
      <c r="I61" s="214"/>
      <c r="J61" s="61"/>
    </row>
    <row r="62" spans="1:10" s="62" customFormat="1" x14ac:dyDescent="0.25">
      <c r="A62" s="94">
        <v>4</v>
      </c>
      <c r="B62" s="218" t="s">
        <v>910</v>
      </c>
      <c r="C62" s="218"/>
      <c r="D62" s="218"/>
      <c r="E62" s="218"/>
      <c r="F62" s="218"/>
      <c r="G62" s="218"/>
      <c r="H62" s="214">
        <v>0</v>
      </c>
      <c r="I62" s="214"/>
      <c r="J62" s="61"/>
    </row>
    <row r="63" spans="1:10" s="62" customFormat="1" x14ac:dyDescent="0.25">
      <c r="A63" s="94">
        <v>5</v>
      </c>
      <c r="B63" s="218" t="s">
        <v>911</v>
      </c>
      <c r="C63" s="218"/>
      <c r="D63" s="218"/>
      <c r="E63" s="218"/>
      <c r="F63" s="218"/>
      <c r="G63" s="218"/>
      <c r="H63" s="214">
        <v>0</v>
      </c>
      <c r="I63" s="214"/>
      <c r="J63" s="61"/>
    </row>
    <row r="64" spans="1:10" s="62" customFormat="1" x14ac:dyDescent="0.25">
      <c r="A64" s="94">
        <v>6</v>
      </c>
      <c r="B64" s="218" t="s">
        <v>874</v>
      </c>
      <c r="C64" s="218"/>
      <c r="D64" s="218"/>
      <c r="E64" s="218"/>
      <c r="F64" s="218"/>
      <c r="G64" s="218"/>
      <c r="H64" s="214">
        <v>0</v>
      </c>
      <c r="I64" s="214"/>
      <c r="J64" s="61"/>
    </row>
    <row r="65" spans="1:10" s="62" customFormat="1" x14ac:dyDescent="0.25">
      <c r="A65" s="94">
        <v>7</v>
      </c>
      <c r="B65" s="218"/>
      <c r="C65" s="218"/>
      <c r="D65" s="218"/>
      <c r="E65" s="218"/>
      <c r="F65" s="218"/>
      <c r="G65" s="218"/>
      <c r="H65" s="214">
        <v>0</v>
      </c>
      <c r="I65" s="214"/>
      <c r="J65" s="61"/>
    </row>
    <row r="66" spans="1:10" s="62" customFormat="1" x14ac:dyDescent="0.25">
      <c r="A66" s="94">
        <v>8</v>
      </c>
      <c r="B66" s="218"/>
      <c r="C66" s="218"/>
      <c r="D66" s="218"/>
      <c r="E66" s="218"/>
      <c r="F66" s="218"/>
      <c r="G66" s="218"/>
      <c r="H66" s="214">
        <v>0</v>
      </c>
      <c r="I66" s="214"/>
      <c r="J66" s="61"/>
    </row>
    <row r="67" spans="1:10" s="62" customFormat="1" x14ac:dyDescent="0.25">
      <c r="A67" s="94">
        <v>9</v>
      </c>
      <c r="B67" s="218"/>
      <c r="C67" s="218"/>
      <c r="D67" s="218"/>
      <c r="E67" s="218"/>
      <c r="F67" s="218"/>
      <c r="G67" s="218"/>
      <c r="H67" s="214">
        <v>0</v>
      </c>
      <c r="I67" s="214"/>
      <c r="J67" s="61"/>
    </row>
    <row r="68" spans="1:10" s="62" customFormat="1" x14ac:dyDescent="0.25">
      <c r="A68" s="94">
        <v>10</v>
      </c>
      <c r="B68" s="218"/>
      <c r="C68" s="218"/>
      <c r="D68" s="218"/>
      <c r="E68" s="218"/>
      <c r="F68" s="218"/>
      <c r="G68" s="218"/>
      <c r="H68" s="214">
        <v>0</v>
      </c>
      <c r="I68" s="214"/>
      <c r="J68" s="61"/>
    </row>
    <row r="69" spans="1:10" s="62" customFormat="1" ht="9.9499999999999993" customHeight="1" x14ac:dyDescent="0.25">
      <c r="A69" s="93"/>
      <c r="B69" s="232"/>
      <c r="C69" s="232"/>
      <c r="D69" s="232"/>
      <c r="E69" s="232"/>
      <c r="F69" s="232"/>
      <c r="G69" s="232"/>
      <c r="H69" s="214"/>
      <c r="I69" s="214"/>
      <c r="J69" s="61"/>
    </row>
    <row r="70" spans="1:10" s="62" customFormat="1" x14ac:dyDescent="0.25">
      <c r="A70" s="93"/>
      <c r="B70" s="232"/>
      <c r="C70" s="232"/>
      <c r="D70" s="232"/>
      <c r="E70" s="232"/>
      <c r="F70" s="232"/>
      <c r="G70" s="232"/>
      <c r="H70" s="231">
        <f>SUM(H59:I69)</f>
        <v>0</v>
      </c>
      <c r="I70" s="231"/>
      <c r="J70" s="61"/>
    </row>
    <row r="71" spans="1:10" x14ac:dyDescent="0.25">
      <c r="A71" s="49"/>
      <c r="B71" s="33"/>
      <c r="C71" s="46"/>
      <c r="D71" s="46"/>
      <c r="E71" s="46"/>
      <c r="F71" s="46"/>
      <c r="G71" s="46"/>
      <c r="H71" s="46"/>
      <c r="I71" s="33"/>
      <c r="J71" s="34"/>
    </row>
    <row r="72" spans="1:10" x14ac:dyDescent="0.25">
      <c r="A72" s="49" t="s">
        <v>10</v>
      </c>
      <c r="B72" s="46"/>
      <c r="C72" s="199">
        <f>IFERROR(('Ficha 1 MyM'!C43)," ")</f>
        <v>0</v>
      </c>
      <c r="D72" s="200"/>
      <c r="E72" s="201"/>
      <c r="F72" s="33"/>
      <c r="G72" s="46"/>
      <c r="J72" s="34"/>
    </row>
    <row r="73" spans="1:10" x14ac:dyDescent="0.25">
      <c r="A73" s="49" t="s">
        <v>809</v>
      </c>
      <c r="B73" s="33"/>
      <c r="C73" s="199">
        <f>IFERROR(('Ficha 1 MyM'!C44)," ")</f>
        <v>0</v>
      </c>
      <c r="D73" s="200"/>
      <c r="E73" s="201"/>
      <c r="F73" s="33"/>
      <c r="G73" s="33"/>
      <c r="H73" s="48" t="s">
        <v>995</v>
      </c>
      <c r="I73" s="18" t="s">
        <v>903</v>
      </c>
      <c r="J73" s="34"/>
    </row>
    <row r="74" spans="1:10" x14ac:dyDescent="0.25">
      <c r="A74" s="49"/>
      <c r="B74" s="33"/>
      <c r="C74" s="33"/>
      <c r="D74" s="33"/>
      <c r="E74" s="33"/>
      <c r="F74" s="33"/>
      <c r="G74" s="33"/>
      <c r="H74" s="33"/>
      <c r="I74" s="33"/>
      <c r="J74" s="34"/>
    </row>
    <row r="75" spans="1:10" x14ac:dyDescent="0.25">
      <c r="A75" s="49" t="s">
        <v>11</v>
      </c>
      <c r="B75" s="46"/>
      <c r="C75" s="199">
        <f>IFERROR(('Ficha 1 MyM'!C46)," ")</f>
        <v>0</v>
      </c>
      <c r="D75" s="200"/>
      <c r="E75" s="201"/>
      <c r="F75" s="33"/>
      <c r="G75" s="33"/>
      <c r="H75" s="33"/>
      <c r="I75" s="33"/>
      <c r="J75" s="34"/>
    </row>
    <row r="76" spans="1:10" x14ac:dyDescent="0.25">
      <c r="A76" s="49" t="s">
        <v>809</v>
      </c>
      <c r="B76" s="33"/>
      <c r="C76" s="199">
        <f>IFERROR(('Ficha 1 MyM'!C47)," ")</f>
        <v>0</v>
      </c>
      <c r="D76" s="200"/>
      <c r="E76" s="201"/>
      <c r="F76" s="33"/>
      <c r="G76" s="33"/>
      <c r="H76" s="33"/>
      <c r="I76" s="33"/>
      <c r="J76" s="34"/>
    </row>
    <row r="77" spans="1:10" ht="9.9499999999999993" customHeight="1" thickBot="1" x14ac:dyDescent="0.3">
      <c r="A77" s="29"/>
      <c r="B77" s="30"/>
      <c r="C77" s="30"/>
      <c r="D77" s="30"/>
      <c r="E77" s="30"/>
      <c r="F77" s="30"/>
      <c r="G77" s="30"/>
      <c r="H77" s="30"/>
      <c r="I77" s="30"/>
      <c r="J77" s="32"/>
    </row>
    <row r="80" spans="1:10" x14ac:dyDescent="0.25">
      <c r="A80" s="211" t="s">
        <v>1011</v>
      </c>
      <c r="B80" s="211"/>
    </row>
    <row r="81" spans="2:9" ht="15.75" thickBot="1" x14ac:dyDescent="0.3"/>
    <row r="82" spans="2:9" x14ac:dyDescent="0.25">
      <c r="B82" s="184"/>
      <c r="C82" s="36"/>
      <c r="D82" s="45"/>
      <c r="F82" s="184"/>
      <c r="G82" s="36"/>
      <c r="H82" s="36"/>
      <c r="I82" s="45"/>
    </row>
    <row r="83" spans="2:9" x14ac:dyDescent="0.25">
      <c r="B83" s="179"/>
      <c r="C83" s="33"/>
      <c r="D83" s="34"/>
      <c r="F83" s="179"/>
      <c r="G83" s="33"/>
      <c r="H83" s="33"/>
      <c r="I83" s="34"/>
    </row>
    <row r="84" spans="2:9" x14ac:dyDescent="0.25">
      <c r="B84" s="179"/>
      <c r="C84" s="33"/>
      <c r="D84" s="34"/>
      <c r="F84" s="179"/>
      <c r="G84" s="33"/>
      <c r="H84" s="33"/>
      <c r="I84" s="34"/>
    </row>
    <row r="85" spans="2:9" x14ac:dyDescent="0.25">
      <c r="B85" s="179"/>
      <c r="C85" s="33"/>
      <c r="D85" s="34"/>
      <c r="F85" s="179"/>
      <c r="G85" s="33"/>
      <c r="H85" s="33"/>
      <c r="I85" s="34"/>
    </row>
    <row r="86" spans="2:9" x14ac:dyDescent="0.25">
      <c r="B86" s="179"/>
      <c r="C86" s="33"/>
      <c r="D86" s="34"/>
      <c r="F86" s="179"/>
      <c r="G86" s="33"/>
      <c r="H86" s="33"/>
      <c r="I86" s="34"/>
    </row>
    <row r="87" spans="2:9" x14ac:dyDescent="0.25">
      <c r="B87" s="179"/>
      <c r="C87" s="33"/>
      <c r="D87" s="34"/>
      <c r="F87" s="179"/>
      <c r="G87" s="33"/>
      <c r="H87" s="33"/>
      <c r="I87" s="34"/>
    </row>
    <row r="88" spans="2:9" x14ac:dyDescent="0.25">
      <c r="B88" s="179"/>
      <c r="C88" s="33"/>
      <c r="D88" s="34"/>
      <c r="F88" s="179"/>
      <c r="G88" s="33"/>
      <c r="H88" s="33"/>
      <c r="I88" s="34"/>
    </row>
    <row r="89" spans="2:9" x14ac:dyDescent="0.25">
      <c r="B89" s="179"/>
      <c r="C89" s="33"/>
      <c r="D89" s="34"/>
      <c r="F89" s="179"/>
      <c r="G89" s="33"/>
      <c r="H89" s="33"/>
      <c r="I89" s="34"/>
    </row>
    <row r="90" spans="2:9" x14ac:dyDescent="0.25">
      <c r="B90" s="179"/>
      <c r="C90" s="33"/>
      <c r="D90" s="34"/>
      <c r="F90" s="179"/>
      <c r="G90" s="33"/>
      <c r="H90" s="33"/>
      <c r="I90" s="34"/>
    </row>
    <row r="91" spans="2:9" x14ac:dyDescent="0.25">
      <c r="B91" s="179"/>
      <c r="C91" s="33"/>
      <c r="D91" s="34"/>
      <c r="F91" s="179"/>
      <c r="G91" s="33"/>
      <c r="H91" s="33"/>
      <c r="I91" s="34"/>
    </row>
    <row r="92" spans="2:9" x14ac:dyDescent="0.25">
      <c r="B92" s="179"/>
      <c r="C92" s="33"/>
      <c r="D92" s="34"/>
      <c r="F92" s="179"/>
      <c r="G92" s="33"/>
      <c r="H92" s="33"/>
      <c r="I92" s="34"/>
    </row>
    <row r="93" spans="2:9" x14ac:dyDescent="0.25">
      <c r="B93" s="179"/>
      <c r="C93" s="33"/>
      <c r="D93" s="34"/>
      <c r="F93" s="179"/>
      <c r="G93" s="33"/>
      <c r="H93" s="33"/>
      <c r="I93" s="34"/>
    </row>
    <row r="94" spans="2:9" x14ac:dyDescent="0.25">
      <c r="B94" s="179"/>
      <c r="C94" s="33"/>
      <c r="D94" s="34"/>
      <c r="F94" s="179"/>
      <c r="G94" s="33"/>
      <c r="H94" s="33"/>
      <c r="I94" s="34"/>
    </row>
    <row r="95" spans="2:9" x14ac:dyDescent="0.25">
      <c r="B95" s="179"/>
      <c r="C95" s="33"/>
      <c r="D95" s="34"/>
      <c r="F95" s="179"/>
      <c r="G95" s="33"/>
      <c r="H95" s="33"/>
      <c r="I95" s="34"/>
    </row>
    <row r="96" spans="2:9" x14ac:dyDescent="0.25">
      <c r="B96" s="179"/>
      <c r="C96" s="33"/>
      <c r="D96" s="34"/>
      <c r="F96" s="179"/>
      <c r="G96" s="33"/>
      <c r="H96" s="33"/>
      <c r="I96" s="34"/>
    </row>
    <row r="97" spans="2:9" x14ac:dyDescent="0.25">
      <c r="B97" s="179"/>
      <c r="C97" s="33"/>
      <c r="D97" s="34"/>
      <c r="F97" s="179"/>
      <c r="G97" s="33"/>
      <c r="H97" s="33"/>
      <c r="I97" s="34"/>
    </row>
    <row r="98" spans="2:9" ht="15.75" thickBot="1" x14ac:dyDescent="0.3">
      <c r="B98" s="150"/>
      <c r="C98" s="30"/>
      <c r="D98" s="32"/>
      <c r="F98" s="150"/>
      <c r="G98" s="30"/>
      <c r="H98" s="30"/>
      <c r="I98" s="32"/>
    </row>
    <row r="100" spans="2:9" ht="15.75" thickBot="1" x14ac:dyDescent="0.3"/>
    <row r="101" spans="2:9" x14ac:dyDescent="0.25">
      <c r="B101" s="184"/>
      <c r="C101" s="36"/>
      <c r="D101" s="45"/>
      <c r="F101" s="184"/>
      <c r="G101" s="36"/>
      <c r="H101" s="36"/>
      <c r="I101" s="45"/>
    </row>
    <row r="102" spans="2:9" x14ac:dyDescent="0.25">
      <c r="B102" s="179"/>
      <c r="C102" s="33"/>
      <c r="D102" s="34"/>
      <c r="F102" s="179"/>
      <c r="G102" s="33"/>
      <c r="H102" s="33"/>
      <c r="I102" s="34"/>
    </row>
    <row r="103" spans="2:9" x14ac:dyDescent="0.25">
      <c r="B103" s="179"/>
      <c r="C103" s="33"/>
      <c r="D103" s="34"/>
      <c r="F103" s="179"/>
      <c r="G103" s="33"/>
      <c r="H103" s="33"/>
      <c r="I103" s="34"/>
    </row>
    <row r="104" spans="2:9" x14ac:dyDescent="0.25">
      <c r="B104" s="179"/>
      <c r="C104" s="33"/>
      <c r="D104" s="34"/>
      <c r="F104" s="179"/>
      <c r="G104" s="33"/>
      <c r="H104" s="33"/>
      <c r="I104" s="34"/>
    </row>
    <row r="105" spans="2:9" x14ac:dyDescent="0.25">
      <c r="B105" s="179"/>
      <c r="C105" s="33"/>
      <c r="D105" s="34"/>
      <c r="F105" s="179"/>
      <c r="G105" s="33"/>
      <c r="H105" s="33"/>
      <c r="I105" s="34"/>
    </row>
    <row r="106" spans="2:9" x14ac:dyDescent="0.25">
      <c r="B106" s="179"/>
      <c r="C106" s="33"/>
      <c r="D106" s="34"/>
      <c r="F106" s="179"/>
      <c r="G106" s="33"/>
      <c r="H106" s="33"/>
      <c r="I106" s="34"/>
    </row>
    <row r="107" spans="2:9" x14ac:dyDescent="0.25">
      <c r="B107" s="179"/>
      <c r="C107" s="33"/>
      <c r="D107" s="34"/>
      <c r="F107" s="179"/>
      <c r="G107" s="33"/>
      <c r="H107" s="33"/>
      <c r="I107" s="34"/>
    </row>
    <row r="108" spans="2:9" x14ac:dyDescent="0.25">
      <c r="B108" s="179"/>
      <c r="C108" s="33"/>
      <c r="D108" s="34"/>
      <c r="F108" s="179"/>
      <c r="G108" s="33"/>
      <c r="H108" s="33"/>
      <c r="I108" s="34"/>
    </row>
    <row r="109" spans="2:9" x14ac:dyDescent="0.25">
      <c r="B109" s="179"/>
      <c r="C109" s="33"/>
      <c r="D109" s="34"/>
      <c r="F109" s="179"/>
      <c r="G109" s="33"/>
      <c r="H109" s="33"/>
      <c r="I109" s="34"/>
    </row>
    <row r="110" spans="2:9" x14ac:dyDescent="0.25">
      <c r="B110" s="179"/>
      <c r="C110" s="33"/>
      <c r="D110" s="34"/>
      <c r="F110" s="179"/>
      <c r="G110" s="33"/>
      <c r="H110" s="33"/>
      <c r="I110" s="34"/>
    </row>
    <row r="111" spans="2:9" x14ac:dyDescent="0.25">
      <c r="B111" s="179"/>
      <c r="C111" s="33"/>
      <c r="D111" s="34"/>
      <c r="F111" s="179"/>
      <c r="G111" s="33"/>
      <c r="H111" s="33"/>
      <c r="I111" s="34"/>
    </row>
    <row r="112" spans="2:9" x14ac:dyDescent="0.25">
      <c r="B112" s="179"/>
      <c r="C112" s="33"/>
      <c r="D112" s="34"/>
      <c r="F112" s="179"/>
      <c r="G112" s="33"/>
      <c r="H112" s="33"/>
      <c r="I112" s="34"/>
    </row>
    <row r="113" spans="2:9" x14ac:dyDescent="0.25">
      <c r="B113" s="179"/>
      <c r="C113" s="33"/>
      <c r="D113" s="34"/>
      <c r="F113" s="179"/>
      <c r="G113" s="33"/>
      <c r="H113" s="33"/>
      <c r="I113" s="34"/>
    </row>
    <row r="114" spans="2:9" x14ac:dyDescent="0.25">
      <c r="B114" s="179"/>
      <c r="C114" s="33"/>
      <c r="D114" s="34"/>
      <c r="F114" s="179"/>
      <c r="G114" s="33"/>
      <c r="H114" s="33"/>
      <c r="I114" s="34"/>
    </row>
    <row r="115" spans="2:9" x14ac:dyDescent="0.25">
      <c r="B115" s="179"/>
      <c r="C115" s="33"/>
      <c r="D115" s="34"/>
      <c r="F115" s="179"/>
      <c r="G115" s="33"/>
      <c r="H115" s="33"/>
      <c r="I115" s="34"/>
    </row>
    <row r="116" spans="2:9" x14ac:dyDescent="0.25">
      <c r="B116" s="179"/>
      <c r="C116" s="33"/>
      <c r="D116" s="34"/>
      <c r="F116" s="179"/>
      <c r="G116" s="33"/>
      <c r="H116" s="33"/>
      <c r="I116" s="34"/>
    </row>
    <row r="117" spans="2:9" ht="15.75" thickBot="1" x14ac:dyDescent="0.3">
      <c r="B117" s="150"/>
      <c r="C117" s="30"/>
      <c r="D117" s="32"/>
      <c r="F117" s="150"/>
      <c r="G117" s="30"/>
      <c r="H117" s="30"/>
      <c r="I117" s="32"/>
    </row>
    <row r="120" spans="2:9" x14ac:dyDescent="0.25">
      <c r="B120" s="251" t="s">
        <v>1012</v>
      </c>
      <c r="C120" s="251" t="s">
        <v>1013</v>
      </c>
      <c r="D120" s="251" t="s">
        <v>1014</v>
      </c>
      <c r="E120" s="253" t="s">
        <v>11</v>
      </c>
      <c r="F120" s="254"/>
      <c r="G120" s="255"/>
    </row>
    <row r="121" spans="2:9" ht="18" customHeight="1" x14ac:dyDescent="0.25">
      <c r="B121" s="252" t="s">
        <v>1019</v>
      </c>
      <c r="C121" s="252" t="s">
        <v>1020</v>
      </c>
      <c r="D121" s="252" t="s">
        <v>1021</v>
      </c>
      <c r="E121" s="256" t="s">
        <v>1015</v>
      </c>
      <c r="F121" s="257"/>
      <c r="G121" s="258"/>
    </row>
    <row r="122" spans="2:9" x14ac:dyDescent="0.25">
      <c r="B122" s="251" t="s">
        <v>1016</v>
      </c>
      <c r="C122" s="265" t="s">
        <v>876</v>
      </c>
      <c r="D122" s="265" t="s">
        <v>876</v>
      </c>
      <c r="E122" s="259" t="s">
        <v>876</v>
      </c>
      <c r="F122" s="260"/>
      <c r="G122" s="261"/>
    </row>
    <row r="123" spans="2:9" x14ac:dyDescent="0.25">
      <c r="B123" s="267" t="s">
        <v>1022</v>
      </c>
      <c r="C123" s="266">
        <v>44699</v>
      </c>
      <c r="D123" s="266">
        <v>44705</v>
      </c>
      <c r="E123" s="262" t="s">
        <v>1023</v>
      </c>
      <c r="F123" s="263"/>
      <c r="G123" s="264"/>
    </row>
  </sheetData>
  <mergeCells count="88">
    <mergeCell ref="E123:G123"/>
    <mergeCell ref="C75:E75"/>
    <mergeCell ref="C76:E76"/>
    <mergeCell ref="A80:B80"/>
    <mergeCell ref="E120:G120"/>
    <mergeCell ref="E121:G121"/>
    <mergeCell ref="E122:G122"/>
    <mergeCell ref="B69:G69"/>
    <mergeCell ref="H69:I69"/>
    <mergeCell ref="B70:G70"/>
    <mergeCell ref="H70:I70"/>
    <mergeCell ref="C72:E72"/>
    <mergeCell ref="C73:E73"/>
    <mergeCell ref="B66:G66"/>
    <mergeCell ref="H66:I66"/>
    <mergeCell ref="B67:G67"/>
    <mergeCell ref="H67:I67"/>
    <mergeCell ref="B68:G68"/>
    <mergeCell ref="H68:I68"/>
    <mergeCell ref="B63:G63"/>
    <mergeCell ref="H63:I63"/>
    <mergeCell ref="B64:G64"/>
    <mergeCell ref="H64:I64"/>
    <mergeCell ref="B65:G65"/>
    <mergeCell ref="H65:I65"/>
    <mergeCell ref="B60:G60"/>
    <mergeCell ref="H60:I60"/>
    <mergeCell ref="B61:G61"/>
    <mergeCell ref="H61:I61"/>
    <mergeCell ref="B62:G62"/>
    <mergeCell ref="H62:I62"/>
    <mergeCell ref="B56:E56"/>
    <mergeCell ref="F56:G56"/>
    <mergeCell ref="H56:I56"/>
    <mergeCell ref="B58:I58"/>
    <mergeCell ref="B59:G59"/>
    <mergeCell ref="H59:I59"/>
    <mergeCell ref="B54:E54"/>
    <mergeCell ref="F54:G54"/>
    <mergeCell ref="H54:I54"/>
    <mergeCell ref="B55:E55"/>
    <mergeCell ref="F55:G55"/>
    <mergeCell ref="H55:I55"/>
    <mergeCell ref="B52:E52"/>
    <mergeCell ref="F52:G52"/>
    <mergeCell ref="H52:I52"/>
    <mergeCell ref="B53:E53"/>
    <mergeCell ref="F53:G53"/>
    <mergeCell ref="H53:I53"/>
    <mergeCell ref="B47:D47"/>
    <mergeCell ref="F47:I47"/>
    <mergeCell ref="B48:D48"/>
    <mergeCell ref="F48:I48"/>
    <mergeCell ref="B50:I50"/>
    <mergeCell ref="B51:E51"/>
    <mergeCell ref="F51:G51"/>
    <mergeCell ref="H51:I51"/>
    <mergeCell ref="B44:D44"/>
    <mergeCell ref="F44:I44"/>
    <mergeCell ref="B45:D45"/>
    <mergeCell ref="F45:I45"/>
    <mergeCell ref="B46:D46"/>
    <mergeCell ref="F46:I46"/>
    <mergeCell ref="B35:I35"/>
    <mergeCell ref="B36:I36"/>
    <mergeCell ref="B38:I38"/>
    <mergeCell ref="B39:I39"/>
    <mergeCell ref="B41:I41"/>
    <mergeCell ref="B43:I43"/>
    <mergeCell ref="B24:I24"/>
    <mergeCell ref="G26:I26"/>
    <mergeCell ref="G27:I27"/>
    <mergeCell ref="C29:I29"/>
    <mergeCell ref="B32:I32"/>
    <mergeCell ref="B33:I33"/>
    <mergeCell ref="G12:I12"/>
    <mergeCell ref="G13:I13"/>
    <mergeCell ref="C15:E15"/>
    <mergeCell ref="C16:E16"/>
    <mergeCell ref="B20:C20"/>
    <mergeCell ref="E22:F22"/>
    <mergeCell ref="H22:I22"/>
    <mergeCell ref="D1:G1"/>
    <mergeCell ref="D2:G2"/>
    <mergeCell ref="D3:G3"/>
    <mergeCell ref="B5:I5"/>
    <mergeCell ref="B6:I6"/>
    <mergeCell ref="B10:I10"/>
  </mergeCells>
  <dataValidations count="2">
    <dataValidation type="list" allowBlank="1" showInputMessage="1" showErrorMessage="1" sqref="I15" xr:uid="{489313D2-EF71-401D-9A58-7D2B8431AC6C}">
      <formula1>"X"</formula1>
    </dataValidation>
    <dataValidation type="list" allowBlank="1" showInputMessage="1" showErrorMessage="1" sqref="I73 I20" xr:uid="{B3569649-DC21-424D-8DEE-3787EA61B651}">
      <formula1>"SI,NO"</formula1>
    </dataValidation>
  </dataValidations>
  <printOptions horizontalCentered="1"/>
  <pageMargins left="0.70866141732283472" right="0.70866141732283472" top="0.74803149606299213" bottom="0.55000000000000004" header="0.31496062992125984" footer="0.31496062992125984"/>
  <pageSetup paperSize="258" scale="32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4DEA-6193-4E22-8DB2-0557142F0AB2}">
  <dimension ref="A1:F85"/>
  <sheetViews>
    <sheetView zoomScale="75" zoomScaleNormal="75" workbookViewId="0"/>
  </sheetViews>
  <sheetFormatPr baseColWidth="10" defaultColWidth="11.42578125" defaultRowHeight="15" x14ac:dyDescent="0.25"/>
  <cols>
    <col min="1" max="1" width="5.7109375" style="70" customWidth="1"/>
    <col min="2" max="2" width="80.7109375" style="66" customWidth="1"/>
    <col min="3" max="3" width="6.7109375" style="3" customWidth="1"/>
    <col min="4" max="4" width="5.42578125" style="2" customWidth="1"/>
    <col min="5" max="5" width="5.7109375" style="70" customWidth="1"/>
    <col min="6" max="6" width="80.7109375" style="66" customWidth="1"/>
    <col min="7" max="16384" width="11.42578125" style="2"/>
  </cols>
  <sheetData>
    <row r="1" spans="1:6" s="1" customFormat="1" x14ac:dyDescent="0.25">
      <c r="B1" s="67" t="s">
        <v>848</v>
      </c>
      <c r="C1" s="3"/>
      <c r="E1" s="70"/>
      <c r="F1" s="66"/>
    </row>
    <row r="2" spans="1:6" x14ac:dyDescent="0.25">
      <c r="A2" s="1"/>
      <c r="B2" s="67" t="s">
        <v>849</v>
      </c>
      <c r="E2" s="1"/>
      <c r="F2" s="9">
        <v>2022</v>
      </c>
    </row>
    <row r="3" spans="1:6" x14ac:dyDescent="0.25">
      <c r="A3" s="114"/>
      <c r="B3" s="68" t="s">
        <v>850</v>
      </c>
      <c r="E3" s="11"/>
      <c r="F3" s="112" t="s">
        <v>845</v>
      </c>
    </row>
    <row r="4" spans="1:6" ht="30" x14ac:dyDescent="0.25">
      <c r="A4" s="11">
        <v>1</v>
      </c>
      <c r="B4" s="65" t="s">
        <v>851</v>
      </c>
      <c r="E4" s="11">
        <v>1</v>
      </c>
      <c r="F4" s="65" t="s">
        <v>846</v>
      </c>
    </row>
    <row r="5" spans="1:6" ht="45" x14ac:dyDescent="0.25">
      <c r="A5" s="11">
        <v>2</v>
      </c>
      <c r="B5" s="65" t="s">
        <v>763</v>
      </c>
      <c r="E5" s="11">
        <v>2</v>
      </c>
      <c r="F5" s="65" t="s">
        <v>1001</v>
      </c>
    </row>
    <row r="6" spans="1:6" ht="45" x14ac:dyDescent="0.25">
      <c r="A6" s="11">
        <v>3</v>
      </c>
      <c r="B6" s="65" t="s">
        <v>852</v>
      </c>
      <c r="E6" s="11">
        <v>3</v>
      </c>
      <c r="F6" s="65" t="s">
        <v>1002</v>
      </c>
    </row>
    <row r="7" spans="1:6" ht="30" x14ac:dyDescent="0.25">
      <c r="A7" s="11">
        <v>4</v>
      </c>
      <c r="B7" s="65" t="s">
        <v>853</v>
      </c>
      <c r="E7" s="11">
        <v>4</v>
      </c>
      <c r="F7" s="65" t="s">
        <v>1003</v>
      </c>
    </row>
    <row r="8" spans="1:6" ht="30" x14ac:dyDescent="0.25">
      <c r="A8" s="1"/>
      <c r="C8" s="3" t="s">
        <v>854</v>
      </c>
      <c r="E8" s="11">
        <v>5</v>
      </c>
      <c r="F8" s="65" t="s">
        <v>1004</v>
      </c>
    </row>
    <row r="9" spans="1:6" ht="30" x14ac:dyDescent="0.25">
      <c r="A9" s="23">
        <v>1</v>
      </c>
      <c r="B9" s="113" t="str">
        <f>VLOOKUP(A9,Despachos_Productos,2,)</f>
        <v>Despachos judiciales adecuados y dotados</v>
      </c>
      <c r="C9" s="3">
        <v>12</v>
      </c>
      <c r="E9" s="11">
        <v>6</v>
      </c>
      <c r="F9" s="65" t="s">
        <v>1005</v>
      </c>
    </row>
    <row r="10" spans="1:6" x14ac:dyDescent="0.25">
      <c r="A10" s="11">
        <v>1</v>
      </c>
      <c r="B10" s="65" t="s">
        <v>752</v>
      </c>
      <c r="C10" s="3">
        <v>6</v>
      </c>
      <c r="E10" s="11">
        <v>7</v>
      </c>
      <c r="F10" s="65" t="s">
        <v>847</v>
      </c>
    </row>
    <row r="11" spans="1:6" ht="30" x14ac:dyDescent="0.25">
      <c r="A11" s="11">
        <v>2</v>
      </c>
      <c r="B11" s="65" t="s">
        <v>855</v>
      </c>
      <c r="C11" s="3">
        <v>1</v>
      </c>
      <c r="E11" s="11">
        <v>8</v>
      </c>
      <c r="F11" s="65" t="s">
        <v>1006</v>
      </c>
    </row>
    <row r="12" spans="1:6" ht="30" x14ac:dyDescent="0.25">
      <c r="A12" s="11">
        <v>3</v>
      </c>
      <c r="B12" s="65" t="s">
        <v>856</v>
      </c>
      <c r="C12" s="3">
        <v>11</v>
      </c>
      <c r="E12" s="11">
        <v>9</v>
      </c>
      <c r="F12" s="65" t="s">
        <v>1007</v>
      </c>
    </row>
    <row r="13" spans="1:6" ht="30" x14ac:dyDescent="0.25">
      <c r="A13" s="11">
        <v>4</v>
      </c>
      <c r="B13" s="65" t="s">
        <v>857</v>
      </c>
      <c r="C13" s="3">
        <v>8</v>
      </c>
      <c r="E13" s="11">
        <v>10</v>
      </c>
      <c r="F13" s="65" t="s">
        <v>1008</v>
      </c>
    </row>
    <row r="14" spans="1:6" ht="30" x14ac:dyDescent="0.25">
      <c r="A14" s="11">
        <v>5</v>
      </c>
      <c r="B14" s="65" t="s">
        <v>858</v>
      </c>
      <c r="C14" s="3">
        <v>10</v>
      </c>
      <c r="E14" s="1"/>
    </row>
    <row r="15" spans="1:6" ht="30" x14ac:dyDescent="0.25">
      <c r="A15" s="11">
        <v>6</v>
      </c>
      <c r="B15" s="65" t="s">
        <v>859</v>
      </c>
      <c r="C15" s="3">
        <v>3</v>
      </c>
      <c r="E15" s="1"/>
    </row>
    <row r="16" spans="1:6" ht="30" x14ac:dyDescent="0.25">
      <c r="A16" s="11">
        <v>7</v>
      </c>
      <c r="B16" s="65" t="s">
        <v>860</v>
      </c>
      <c r="C16" s="3">
        <v>4</v>
      </c>
      <c r="E16" s="1"/>
    </row>
    <row r="17" spans="1:5" ht="30" x14ac:dyDescent="0.25">
      <c r="A17" s="11">
        <v>8</v>
      </c>
      <c r="B17" s="65" t="s">
        <v>861</v>
      </c>
      <c r="C17" s="3">
        <v>5</v>
      </c>
      <c r="E17" s="1"/>
    </row>
    <row r="18" spans="1:5" x14ac:dyDescent="0.25">
      <c r="A18" s="11">
        <v>9</v>
      </c>
      <c r="B18" s="65" t="s">
        <v>759</v>
      </c>
      <c r="C18" s="3">
        <v>2</v>
      </c>
      <c r="E18" s="1"/>
    </row>
    <row r="19" spans="1:5" x14ac:dyDescent="0.25">
      <c r="A19" s="11">
        <v>10</v>
      </c>
      <c r="B19" s="65" t="s">
        <v>862</v>
      </c>
      <c r="C19" s="3">
        <v>9</v>
      </c>
      <c r="E19" s="1"/>
    </row>
    <row r="20" spans="1:5" x14ac:dyDescent="0.25">
      <c r="A20" s="11">
        <v>11</v>
      </c>
      <c r="B20" s="65" t="s">
        <v>761</v>
      </c>
      <c r="C20" s="3">
        <v>7</v>
      </c>
      <c r="E20" s="1"/>
    </row>
    <row r="21" spans="1:5" x14ac:dyDescent="0.25">
      <c r="A21" s="11">
        <v>12</v>
      </c>
      <c r="B21" s="65" t="s">
        <v>762</v>
      </c>
      <c r="E21" s="1"/>
    </row>
    <row r="22" spans="1:5" x14ac:dyDescent="0.25">
      <c r="A22" s="1"/>
      <c r="C22" s="3" t="s">
        <v>854</v>
      </c>
      <c r="E22" s="1"/>
    </row>
    <row r="23" spans="1:5" x14ac:dyDescent="0.25">
      <c r="A23" s="23">
        <v>2</v>
      </c>
      <c r="B23" s="113" t="str">
        <f>VLOOKUP(A23,Despachos_Productos,2,)</f>
        <v>Despachos judiciales ampliados y dotados</v>
      </c>
      <c r="C23" s="3">
        <v>11</v>
      </c>
      <c r="E23" s="1"/>
    </row>
    <row r="24" spans="1:5" x14ac:dyDescent="0.25">
      <c r="A24" s="11">
        <v>1</v>
      </c>
      <c r="B24" s="69" t="s">
        <v>752</v>
      </c>
      <c r="C24" s="3">
        <v>6</v>
      </c>
      <c r="E24" s="1"/>
    </row>
    <row r="25" spans="1:5" ht="45" x14ac:dyDescent="0.25">
      <c r="A25" s="11">
        <v>2</v>
      </c>
      <c r="B25" s="65" t="s">
        <v>863</v>
      </c>
      <c r="C25" s="3">
        <v>1</v>
      </c>
      <c r="E25" s="1"/>
    </row>
    <row r="26" spans="1:5" x14ac:dyDescent="0.25">
      <c r="A26" s="11">
        <v>3</v>
      </c>
      <c r="B26" s="65" t="s">
        <v>856</v>
      </c>
      <c r="C26" s="3">
        <v>10</v>
      </c>
      <c r="E26" s="1"/>
    </row>
    <row r="27" spans="1:5" x14ac:dyDescent="0.25">
      <c r="A27" s="11">
        <v>4</v>
      </c>
      <c r="B27" s="65" t="s">
        <v>857</v>
      </c>
      <c r="C27" s="3">
        <v>7</v>
      </c>
      <c r="E27" s="1"/>
    </row>
    <row r="28" spans="1:5" ht="30" x14ac:dyDescent="0.25">
      <c r="A28" s="11">
        <v>5</v>
      </c>
      <c r="B28" s="65" t="s">
        <v>864</v>
      </c>
      <c r="C28" s="3">
        <v>9</v>
      </c>
      <c r="E28" s="1"/>
    </row>
    <row r="29" spans="1:5" ht="30" x14ac:dyDescent="0.25">
      <c r="A29" s="11">
        <v>6</v>
      </c>
      <c r="B29" s="65" t="s">
        <v>859</v>
      </c>
      <c r="C29" s="3">
        <v>3</v>
      </c>
      <c r="E29" s="1"/>
    </row>
    <row r="30" spans="1:5" ht="30" x14ac:dyDescent="0.25">
      <c r="A30" s="11">
        <v>7</v>
      </c>
      <c r="B30" s="65" t="s">
        <v>860</v>
      </c>
      <c r="C30" s="3">
        <v>4</v>
      </c>
      <c r="E30" s="1"/>
    </row>
    <row r="31" spans="1:5" ht="30" x14ac:dyDescent="0.25">
      <c r="A31" s="11">
        <v>8</v>
      </c>
      <c r="B31" s="65" t="s">
        <v>861</v>
      </c>
      <c r="C31" s="3">
        <v>5</v>
      </c>
      <c r="E31" s="1"/>
    </row>
    <row r="32" spans="1:5" x14ac:dyDescent="0.25">
      <c r="A32" s="11">
        <v>9</v>
      </c>
      <c r="B32" s="65" t="s">
        <v>759</v>
      </c>
      <c r="C32" s="3">
        <v>2</v>
      </c>
      <c r="E32" s="1"/>
    </row>
    <row r="33" spans="1:5" x14ac:dyDescent="0.25">
      <c r="A33" s="11">
        <v>10</v>
      </c>
      <c r="B33" s="65" t="s">
        <v>862</v>
      </c>
      <c r="C33" s="3">
        <v>8</v>
      </c>
      <c r="E33" s="1"/>
    </row>
    <row r="34" spans="1:5" x14ac:dyDescent="0.25">
      <c r="A34" s="11">
        <v>11</v>
      </c>
      <c r="B34" s="65" t="s">
        <v>761</v>
      </c>
      <c r="E34" s="1"/>
    </row>
    <row r="35" spans="1:5" x14ac:dyDescent="0.25">
      <c r="C35" s="3" t="s">
        <v>854</v>
      </c>
      <c r="E35" s="1"/>
    </row>
    <row r="36" spans="1:5" x14ac:dyDescent="0.25">
      <c r="A36" s="23">
        <v>3</v>
      </c>
      <c r="B36" s="113" t="str">
        <f>VLOOKUP(A36,Despachos_Productos,2,)</f>
        <v>Despachos judiciales modificados y dotados</v>
      </c>
      <c r="C36" s="3">
        <v>11</v>
      </c>
      <c r="E36" s="1"/>
    </row>
    <row r="37" spans="1:5" x14ac:dyDescent="0.25">
      <c r="A37" s="11">
        <v>1</v>
      </c>
      <c r="B37" s="65" t="s">
        <v>752</v>
      </c>
      <c r="C37" s="3">
        <v>6</v>
      </c>
      <c r="E37" s="1"/>
    </row>
    <row r="38" spans="1:5" ht="30" x14ac:dyDescent="0.25">
      <c r="A38" s="11">
        <v>2</v>
      </c>
      <c r="B38" s="65" t="s">
        <v>855</v>
      </c>
      <c r="C38" s="3">
        <v>1</v>
      </c>
      <c r="E38" s="1"/>
    </row>
    <row r="39" spans="1:5" x14ac:dyDescent="0.25">
      <c r="A39" s="11">
        <v>3</v>
      </c>
      <c r="B39" s="65" t="s">
        <v>856</v>
      </c>
      <c r="C39" s="3">
        <v>10</v>
      </c>
      <c r="E39" s="1"/>
    </row>
    <row r="40" spans="1:5" x14ac:dyDescent="0.25">
      <c r="A40" s="11">
        <v>4</v>
      </c>
      <c r="B40" s="65" t="s">
        <v>857</v>
      </c>
      <c r="C40" s="3">
        <v>7</v>
      </c>
      <c r="E40" s="1"/>
    </row>
    <row r="41" spans="1:5" ht="30" x14ac:dyDescent="0.25">
      <c r="A41" s="11">
        <v>5</v>
      </c>
      <c r="B41" s="65" t="s">
        <v>864</v>
      </c>
      <c r="C41" s="3">
        <v>9</v>
      </c>
      <c r="E41" s="1"/>
    </row>
    <row r="42" spans="1:5" ht="30" x14ac:dyDescent="0.25">
      <c r="A42" s="11">
        <v>6</v>
      </c>
      <c r="B42" s="65" t="s">
        <v>859</v>
      </c>
      <c r="C42" s="3">
        <v>3</v>
      </c>
      <c r="E42" s="1"/>
    </row>
    <row r="43" spans="1:5" ht="30" x14ac:dyDescent="0.25">
      <c r="A43" s="11">
        <v>7</v>
      </c>
      <c r="B43" s="65" t="s">
        <v>860</v>
      </c>
      <c r="C43" s="3">
        <v>4</v>
      </c>
      <c r="E43" s="1"/>
    </row>
    <row r="44" spans="1:5" ht="30" x14ac:dyDescent="0.25">
      <c r="A44" s="11">
        <v>8</v>
      </c>
      <c r="B44" s="65" t="s">
        <v>861</v>
      </c>
      <c r="C44" s="3">
        <v>5</v>
      </c>
      <c r="E44" s="1"/>
    </row>
    <row r="45" spans="1:5" x14ac:dyDescent="0.25">
      <c r="A45" s="11">
        <v>9</v>
      </c>
      <c r="B45" s="65" t="s">
        <v>759</v>
      </c>
      <c r="C45" s="3">
        <v>2</v>
      </c>
      <c r="E45" s="1"/>
    </row>
    <row r="46" spans="1:5" x14ac:dyDescent="0.25">
      <c r="A46" s="11">
        <v>10</v>
      </c>
      <c r="B46" s="65" t="s">
        <v>862</v>
      </c>
      <c r="C46" s="3">
        <v>8</v>
      </c>
      <c r="E46" s="1"/>
    </row>
    <row r="47" spans="1:5" x14ac:dyDescent="0.25">
      <c r="A47" s="11">
        <v>11</v>
      </c>
      <c r="B47" s="65" t="s">
        <v>761</v>
      </c>
      <c r="E47" s="1"/>
    </row>
    <row r="48" spans="1:5" x14ac:dyDescent="0.25">
      <c r="C48" s="3" t="s">
        <v>854</v>
      </c>
      <c r="E48" s="1"/>
    </row>
    <row r="49" spans="1:5" x14ac:dyDescent="0.25">
      <c r="A49" s="23">
        <v>4</v>
      </c>
      <c r="B49" s="113" t="str">
        <f>VLOOKUP(A49,Despachos_Productos,2,)</f>
        <v>Despachos judiciales con Reforzamiento estructural</v>
      </c>
      <c r="C49" s="3">
        <v>11</v>
      </c>
      <c r="E49" s="1"/>
    </row>
    <row r="50" spans="1:5" x14ac:dyDescent="0.25">
      <c r="A50" s="11">
        <v>1</v>
      </c>
      <c r="B50" s="65" t="s">
        <v>752</v>
      </c>
      <c r="C50" s="3">
        <v>6</v>
      </c>
      <c r="E50" s="1"/>
    </row>
    <row r="51" spans="1:5" ht="30" x14ac:dyDescent="0.25">
      <c r="A51" s="11">
        <v>2</v>
      </c>
      <c r="B51" s="65" t="s">
        <v>855</v>
      </c>
      <c r="C51" s="3">
        <v>1</v>
      </c>
      <c r="E51" s="1"/>
    </row>
    <row r="52" spans="1:5" x14ac:dyDescent="0.25">
      <c r="A52" s="11">
        <v>3</v>
      </c>
      <c r="B52" s="65" t="s">
        <v>856</v>
      </c>
      <c r="C52" s="3">
        <v>10</v>
      </c>
      <c r="E52" s="1"/>
    </row>
    <row r="53" spans="1:5" x14ac:dyDescent="0.25">
      <c r="A53" s="11">
        <v>4</v>
      </c>
      <c r="B53" s="65" t="s">
        <v>857</v>
      </c>
      <c r="C53" s="3">
        <v>7</v>
      </c>
      <c r="E53" s="1"/>
    </row>
    <row r="54" spans="1:5" ht="30" x14ac:dyDescent="0.25">
      <c r="A54" s="11">
        <v>5</v>
      </c>
      <c r="B54" s="65" t="s">
        <v>864</v>
      </c>
      <c r="C54" s="3">
        <v>9</v>
      </c>
      <c r="E54" s="1"/>
    </row>
    <row r="55" spans="1:5" ht="30" x14ac:dyDescent="0.25">
      <c r="A55" s="11">
        <v>6</v>
      </c>
      <c r="B55" s="65" t="s">
        <v>859</v>
      </c>
      <c r="C55" s="3">
        <v>3</v>
      </c>
      <c r="E55" s="1"/>
    </row>
    <row r="56" spans="1:5" ht="30" x14ac:dyDescent="0.25">
      <c r="A56" s="11">
        <v>7</v>
      </c>
      <c r="B56" s="65" t="s">
        <v>860</v>
      </c>
      <c r="C56" s="3">
        <v>4</v>
      </c>
      <c r="E56" s="1"/>
    </row>
    <row r="57" spans="1:5" ht="30" x14ac:dyDescent="0.25">
      <c r="A57" s="11">
        <v>8</v>
      </c>
      <c r="B57" s="65" t="s">
        <v>861</v>
      </c>
      <c r="C57" s="3">
        <v>5</v>
      </c>
      <c r="E57" s="1"/>
    </row>
    <row r="58" spans="1:5" x14ac:dyDescent="0.25">
      <c r="A58" s="11">
        <v>9</v>
      </c>
      <c r="B58" s="69" t="s">
        <v>759</v>
      </c>
      <c r="C58" s="3">
        <v>2</v>
      </c>
      <c r="E58" s="1"/>
    </row>
    <row r="59" spans="1:5" x14ac:dyDescent="0.25">
      <c r="A59" s="11">
        <v>10</v>
      </c>
      <c r="B59" s="65" t="s">
        <v>862</v>
      </c>
      <c r="C59" s="3">
        <v>8</v>
      </c>
      <c r="E59" s="1"/>
    </row>
    <row r="60" spans="1:5" x14ac:dyDescent="0.25">
      <c r="A60" s="11">
        <v>11</v>
      </c>
      <c r="B60" s="65" t="s">
        <v>761</v>
      </c>
      <c r="E60" s="1"/>
    </row>
    <row r="61" spans="1:5" x14ac:dyDescent="0.25">
      <c r="E61" s="1"/>
    </row>
    <row r="62" spans="1:5" x14ac:dyDescent="0.25">
      <c r="E62" s="1"/>
    </row>
    <row r="63" spans="1:5" x14ac:dyDescent="0.25">
      <c r="E63" s="1"/>
    </row>
    <row r="64" spans="1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FD8C7-7471-446C-932F-25579A275D60}">
  <sheetPr>
    <tabColor rgb="FF66FFFF"/>
    <pageSetUpPr fitToPage="1"/>
  </sheetPr>
  <dimension ref="A1:AI53"/>
  <sheetViews>
    <sheetView tabSelected="1" view="pageBreakPreview" zoomScaleNormal="75" zoomScaleSheetLayoutView="10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H7" sqref="H7"/>
    </sheetView>
  </sheetViews>
  <sheetFormatPr baseColWidth="10" defaultColWidth="11.42578125" defaultRowHeight="15" x14ac:dyDescent="0.25"/>
  <cols>
    <col min="1" max="1" width="3.7109375" style="27" customWidth="1"/>
    <col min="2" max="3" width="18.7109375" style="28" customWidth="1"/>
    <col min="4" max="4" width="25.7109375" style="28" customWidth="1"/>
    <col min="5" max="5" width="8.7109375" style="28" customWidth="1"/>
    <col min="6" max="6" width="20.7109375" style="28" customWidth="1"/>
    <col min="7" max="7" width="8.7109375" style="28" customWidth="1"/>
    <col min="8" max="8" width="30.7109375" style="28" customWidth="1"/>
    <col min="9" max="10" width="3.7109375" style="28" customWidth="1"/>
    <col min="11" max="11" width="28.7109375" style="28" customWidth="1"/>
    <col min="12" max="12" width="60.7109375" style="28" customWidth="1"/>
    <col min="13" max="15" width="18.7109375" style="28" customWidth="1"/>
    <col min="16" max="16" width="8.7109375" style="28" customWidth="1"/>
    <col min="17" max="17" width="10.7109375" style="28" customWidth="1"/>
    <col min="18" max="18" width="26" style="28" customWidth="1"/>
    <col min="19" max="19" width="16.7109375" style="28" customWidth="1"/>
    <col min="20" max="20" width="35.7109375" style="28" customWidth="1"/>
    <col min="21" max="21" width="3.42578125" style="28" hidden="1" customWidth="1"/>
    <col min="22" max="22" width="5.7109375" style="28" customWidth="1"/>
    <col min="23" max="34" width="5.28515625" style="28" customWidth="1"/>
    <col min="35" max="35" width="2.28515625" style="28" customWidth="1"/>
    <col min="36" max="16384" width="11.42578125" style="28"/>
  </cols>
  <sheetData>
    <row r="1" spans="1:35" ht="15" customHeight="1" x14ac:dyDescent="0.25">
      <c r="A1" s="35" t="s">
        <v>810</v>
      </c>
      <c r="B1" s="36"/>
      <c r="C1" s="37"/>
      <c r="D1" s="208" t="s">
        <v>0</v>
      </c>
      <c r="E1" s="208"/>
      <c r="F1" s="208"/>
      <c r="G1" s="20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  <c r="V1" s="184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45"/>
    </row>
    <row r="2" spans="1:35" ht="15" customHeight="1" x14ac:dyDescent="0.25">
      <c r="A2" s="39"/>
      <c r="B2" s="33"/>
      <c r="C2" s="40"/>
      <c r="D2" s="209" t="s">
        <v>1</v>
      </c>
      <c r="E2" s="209"/>
      <c r="F2" s="209"/>
      <c r="G2" s="20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  <c r="V2" s="179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4"/>
    </row>
    <row r="3" spans="1:35" ht="15" customHeight="1" thickBot="1" x14ac:dyDescent="0.3">
      <c r="A3" s="29"/>
      <c r="B3" s="30"/>
      <c r="C3" s="42"/>
      <c r="D3" s="210" t="s">
        <v>880</v>
      </c>
      <c r="E3" s="210"/>
      <c r="F3" s="210"/>
      <c r="G3" s="210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3"/>
      <c r="V3" s="15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2"/>
    </row>
    <row r="4" spans="1:35" ht="9.9499999999999993" customHeight="1" x14ac:dyDescent="0.25">
      <c r="A4" s="4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45"/>
      <c r="V4" s="184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45"/>
    </row>
    <row r="5" spans="1:35" ht="15" customHeight="1" x14ac:dyDescent="0.25">
      <c r="A5" s="39"/>
      <c r="B5" s="207" t="s">
        <v>1017</v>
      </c>
      <c r="C5" s="207"/>
      <c r="D5" s="207"/>
      <c r="E5" s="207"/>
      <c r="F5" s="207"/>
      <c r="G5" s="207"/>
      <c r="H5" s="207"/>
      <c r="I5" s="141"/>
      <c r="J5" s="141"/>
      <c r="K5" s="46"/>
      <c r="L5" s="46"/>
      <c r="M5" s="46"/>
      <c r="N5" s="46"/>
      <c r="O5" s="46"/>
      <c r="P5" s="185" t="str">
        <f>P10</f>
        <v>NIVEL IMPORTANCIA</v>
      </c>
      <c r="Q5" s="186"/>
      <c r="R5" s="178"/>
      <c r="S5" s="178"/>
      <c r="T5" s="187"/>
      <c r="V5" s="179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4"/>
    </row>
    <row r="6" spans="1:35" ht="15" customHeight="1" x14ac:dyDescent="0.25">
      <c r="A6" s="39"/>
      <c r="B6" s="207" t="s">
        <v>1010</v>
      </c>
      <c r="C6" s="207"/>
      <c r="D6" s="207"/>
      <c r="E6" s="207"/>
      <c r="F6" s="207"/>
      <c r="G6" s="207"/>
      <c r="H6" s="207"/>
      <c r="I6" s="141"/>
      <c r="J6" s="141"/>
      <c r="K6" s="46"/>
      <c r="L6" s="46"/>
      <c r="M6" s="46"/>
      <c r="N6" s="46"/>
      <c r="O6" s="46"/>
      <c r="P6" s="176" t="s">
        <v>842</v>
      </c>
      <c r="Q6" s="177"/>
      <c r="R6" s="178"/>
      <c r="S6" s="178"/>
      <c r="T6" s="187"/>
      <c r="V6" s="179"/>
      <c r="W6" s="33"/>
      <c r="X6" s="33"/>
      <c r="Y6" s="33"/>
      <c r="Z6" s="33"/>
      <c r="AB6" s="180" t="s">
        <v>997</v>
      </c>
      <c r="AC6" s="33"/>
      <c r="AD6" s="33"/>
      <c r="AE6" s="33"/>
      <c r="AF6" s="33"/>
      <c r="AG6" s="33"/>
      <c r="AH6" s="34"/>
    </row>
    <row r="7" spans="1:35" ht="15" customHeight="1" thickBot="1" x14ac:dyDescent="0.3">
      <c r="A7" s="39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88" t="s">
        <v>1009</v>
      </c>
      <c r="Q7" s="177"/>
      <c r="R7" s="178"/>
      <c r="S7" s="178"/>
      <c r="T7" s="34"/>
      <c r="V7" s="179"/>
      <c r="W7" s="189">
        <v>1</v>
      </c>
      <c r="X7" s="33" t="s">
        <v>881</v>
      </c>
      <c r="Y7" s="33"/>
      <c r="Z7" s="33"/>
      <c r="AA7" s="190">
        <v>2</v>
      </c>
      <c r="AB7" s="33" t="s">
        <v>882</v>
      </c>
      <c r="AC7" s="33"/>
      <c r="AD7" s="33"/>
      <c r="AE7" s="191">
        <v>3</v>
      </c>
      <c r="AF7" s="33" t="s">
        <v>883</v>
      </c>
      <c r="AG7" s="33"/>
      <c r="AH7" s="34"/>
    </row>
    <row r="8" spans="1:35" ht="15" customHeight="1" thickBot="1" x14ac:dyDescent="0.3">
      <c r="A8" s="182" t="s">
        <v>3</v>
      </c>
      <c r="B8" s="183"/>
      <c r="C8" s="24"/>
      <c r="E8" s="181" t="s">
        <v>2</v>
      </c>
      <c r="F8" s="50" t="s">
        <v>878</v>
      </c>
      <c r="H8" s="63" t="s">
        <v>840</v>
      </c>
      <c r="K8" s="33"/>
      <c r="L8" s="33"/>
      <c r="M8" s="33"/>
      <c r="N8" s="33"/>
      <c r="O8" s="33"/>
      <c r="P8" s="176" t="s">
        <v>841</v>
      </c>
      <c r="Q8" s="177"/>
      <c r="R8" s="178"/>
      <c r="S8" s="178"/>
      <c r="T8" s="34"/>
      <c r="V8" s="179"/>
      <c r="W8" s="33"/>
      <c r="X8" s="33"/>
      <c r="Y8" s="33"/>
      <c r="Z8" s="33"/>
      <c r="AA8" s="180"/>
      <c r="AB8" s="33"/>
      <c r="AC8" s="33"/>
      <c r="AD8" s="33"/>
      <c r="AE8" s="33"/>
      <c r="AF8" s="33"/>
      <c r="AG8" s="33"/>
      <c r="AH8" s="34"/>
    </row>
    <row r="9" spans="1:35" ht="12" customHeight="1" thickBot="1" x14ac:dyDescent="0.3">
      <c r="A9" s="29"/>
      <c r="B9" s="164"/>
      <c r="C9" s="164"/>
      <c r="D9" s="164"/>
      <c r="E9" s="164"/>
      <c r="F9" s="164"/>
      <c r="G9" s="164"/>
      <c r="H9" s="30"/>
      <c r="I9" s="30"/>
      <c r="J9" s="30"/>
      <c r="K9" s="31"/>
      <c r="L9" s="31"/>
      <c r="M9" s="31"/>
      <c r="N9" s="31"/>
      <c r="O9" s="31"/>
      <c r="P9" s="164"/>
      <c r="Q9" s="164"/>
      <c r="R9" s="30"/>
      <c r="S9" s="30"/>
      <c r="T9" s="32"/>
      <c r="V9" s="205">
        <v>2021</v>
      </c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165">
        <v>2022</v>
      </c>
    </row>
    <row r="10" spans="1:35" s="171" customFormat="1" ht="60" customHeight="1" thickBot="1" x14ac:dyDescent="0.3">
      <c r="A10" s="166" t="s">
        <v>835</v>
      </c>
      <c r="B10" s="167" t="s">
        <v>4</v>
      </c>
      <c r="C10" s="167" t="s">
        <v>5</v>
      </c>
      <c r="D10" s="167" t="s">
        <v>6</v>
      </c>
      <c r="E10" s="168" t="s">
        <v>791</v>
      </c>
      <c r="F10" s="167" t="s">
        <v>798</v>
      </c>
      <c r="G10" s="168" t="s">
        <v>791</v>
      </c>
      <c r="H10" s="167" t="s">
        <v>769</v>
      </c>
      <c r="I10" s="169" t="s">
        <v>821</v>
      </c>
      <c r="J10" s="169" t="s">
        <v>822</v>
      </c>
      <c r="K10" s="167" t="s">
        <v>7</v>
      </c>
      <c r="L10" s="167" t="s">
        <v>8</v>
      </c>
      <c r="M10" s="167" t="s">
        <v>1000</v>
      </c>
      <c r="N10" s="167" t="s">
        <v>999</v>
      </c>
      <c r="O10" s="167" t="s">
        <v>843</v>
      </c>
      <c r="P10" s="167" t="s">
        <v>797</v>
      </c>
      <c r="Q10" s="167" t="s">
        <v>839</v>
      </c>
      <c r="R10" s="167" t="s">
        <v>865</v>
      </c>
      <c r="S10" s="167" t="s">
        <v>799</v>
      </c>
      <c r="T10" s="170" t="s">
        <v>905</v>
      </c>
      <c r="V10" s="172" t="s">
        <v>823</v>
      </c>
      <c r="W10" s="173" t="s">
        <v>824</v>
      </c>
      <c r="X10" s="173" t="s">
        <v>825</v>
      </c>
      <c r="Y10" s="173" t="s">
        <v>826</v>
      </c>
      <c r="Z10" s="173" t="s">
        <v>827</v>
      </c>
      <c r="AA10" s="173" t="s">
        <v>828</v>
      </c>
      <c r="AB10" s="173" t="s">
        <v>829</v>
      </c>
      <c r="AC10" s="173" t="s">
        <v>830</v>
      </c>
      <c r="AD10" s="173" t="s">
        <v>831</v>
      </c>
      <c r="AE10" s="173" t="s">
        <v>832</v>
      </c>
      <c r="AF10" s="173" t="s">
        <v>833</v>
      </c>
      <c r="AG10" s="173" t="s">
        <v>834</v>
      </c>
      <c r="AH10" s="174" t="str">
        <f>CONCATENATE("Año"," ",AH9)</f>
        <v>Año 2022</v>
      </c>
      <c r="AI10" s="175"/>
    </row>
    <row r="11" spans="1:35" s="158" customFormat="1" x14ac:dyDescent="0.25">
      <c r="A11" s="162">
        <v>1</v>
      </c>
      <c r="B11" s="163" t="str">
        <f t="shared" ref="B11:B35" si="0">IF(ISBLANK($C$8)," ",$C$8)</f>
        <v xml:space="preserve"> </v>
      </c>
      <c r="C11" s="25"/>
      <c r="D11" s="25"/>
      <c r="E11" s="161" t="str">
        <f>IFERROR(VLOOKUP(D11,CODIGO_DEPTO,2,FALSE)," ")</f>
        <v xml:space="preserve"> </v>
      </c>
      <c r="F11" s="25"/>
      <c r="G11" s="161" t="str">
        <f t="shared" ref="G11:G35" si="1">IFERROR(VLOOKUP(F11,CODIGO_DEPTO,2,FALSE)," ")</f>
        <v xml:space="preserve"> </v>
      </c>
      <c r="H11" s="25"/>
      <c r="I11" s="16"/>
      <c r="J11" s="16"/>
      <c r="K11" s="160" t="str">
        <f t="shared" ref="K11:K35" si="2">IFERROR(VLOOKUP(H11,EDIFICIO,2,FALSE)," ")</f>
        <v xml:space="preserve"> </v>
      </c>
      <c r="L11" s="91"/>
      <c r="M11" s="17"/>
      <c r="N11" s="17"/>
      <c r="O11" s="159">
        <f>M11+N11</f>
        <v>0</v>
      </c>
      <c r="P11" s="16"/>
      <c r="Q11" s="16"/>
      <c r="R11" s="16"/>
      <c r="S11" s="16"/>
      <c r="T11" s="88"/>
      <c r="V11" s="119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1"/>
    </row>
    <row r="12" spans="1:35" s="158" customFormat="1" x14ac:dyDescent="0.25">
      <c r="A12" s="156">
        <v>2</v>
      </c>
      <c r="B12" s="157" t="str">
        <f t="shared" si="0"/>
        <v xml:space="preserve"> </v>
      </c>
      <c r="C12" s="25"/>
      <c r="D12" s="26"/>
      <c r="E12" s="155" t="str">
        <f t="shared" ref="E12:E35" si="3">IFERROR(VLOOKUP(D12,CODIGO_DEPTO,2,FALSE)," ")</f>
        <v xml:space="preserve"> </v>
      </c>
      <c r="F12" s="26"/>
      <c r="G12" s="155" t="str">
        <f t="shared" si="1"/>
        <v xml:space="preserve"> </v>
      </c>
      <c r="H12" s="25"/>
      <c r="I12" s="16"/>
      <c r="J12" s="16"/>
      <c r="K12" s="154" t="str">
        <f t="shared" si="2"/>
        <v xml:space="preserve"> </v>
      </c>
      <c r="L12" s="91"/>
      <c r="M12" s="19"/>
      <c r="N12" s="19"/>
      <c r="O12" s="153">
        <f>M12+N12</f>
        <v>0</v>
      </c>
      <c r="P12" s="16"/>
      <c r="Q12" s="16"/>
      <c r="R12" s="16"/>
      <c r="S12" s="16"/>
      <c r="T12" s="89"/>
      <c r="V12" s="122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/>
    </row>
    <row r="13" spans="1:35" x14ac:dyDescent="0.25">
      <c r="A13" s="156">
        <v>3</v>
      </c>
      <c r="B13" s="157" t="str">
        <f t="shared" si="0"/>
        <v xml:space="preserve"> </v>
      </c>
      <c r="C13" s="25"/>
      <c r="D13" s="26"/>
      <c r="E13" s="155" t="str">
        <f t="shared" si="3"/>
        <v xml:space="preserve"> </v>
      </c>
      <c r="F13" s="26"/>
      <c r="G13" s="155" t="str">
        <f t="shared" si="1"/>
        <v xml:space="preserve"> </v>
      </c>
      <c r="H13" s="26"/>
      <c r="I13" s="16"/>
      <c r="J13" s="16"/>
      <c r="K13" s="154" t="str">
        <f t="shared" si="2"/>
        <v xml:space="preserve"> </v>
      </c>
      <c r="L13" s="91"/>
      <c r="M13" s="19"/>
      <c r="N13" s="19"/>
      <c r="O13" s="153">
        <f t="shared" ref="O13:O35" si="4">M13+N13</f>
        <v>0</v>
      </c>
      <c r="P13" s="16"/>
      <c r="Q13" s="16"/>
      <c r="R13" s="16"/>
      <c r="S13" s="16"/>
      <c r="T13" s="89"/>
      <c r="V13" s="125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7"/>
    </row>
    <row r="14" spans="1:35" x14ac:dyDescent="0.25">
      <c r="A14" s="156">
        <v>4</v>
      </c>
      <c r="B14" s="157" t="str">
        <f t="shared" si="0"/>
        <v xml:space="preserve"> </v>
      </c>
      <c r="C14" s="25"/>
      <c r="D14" s="26"/>
      <c r="E14" s="155" t="str">
        <f t="shared" si="3"/>
        <v xml:space="preserve"> </v>
      </c>
      <c r="F14" s="26"/>
      <c r="G14" s="155" t="str">
        <f t="shared" si="1"/>
        <v xml:space="preserve"> </v>
      </c>
      <c r="H14" s="26"/>
      <c r="I14" s="16"/>
      <c r="J14" s="16"/>
      <c r="K14" s="154" t="str">
        <f t="shared" si="2"/>
        <v xml:space="preserve"> </v>
      </c>
      <c r="L14" s="91"/>
      <c r="M14" s="19"/>
      <c r="N14" s="19"/>
      <c r="O14" s="153">
        <f t="shared" si="4"/>
        <v>0</v>
      </c>
      <c r="P14" s="16"/>
      <c r="Q14" s="16"/>
      <c r="R14" s="16"/>
      <c r="S14" s="16"/>
      <c r="T14" s="89"/>
      <c r="V14" s="128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30"/>
    </row>
    <row r="15" spans="1:35" x14ac:dyDescent="0.25">
      <c r="A15" s="156">
        <v>5</v>
      </c>
      <c r="B15" s="157" t="str">
        <f t="shared" si="0"/>
        <v xml:space="preserve"> </v>
      </c>
      <c r="C15" s="25"/>
      <c r="D15" s="26"/>
      <c r="E15" s="155" t="str">
        <f t="shared" si="3"/>
        <v xml:space="preserve"> </v>
      </c>
      <c r="F15" s="26"/>
      <c r="G15" s="155" t="str">
        <f t="shared" si="1"/>
        <v xml:space="preserve"> </v>
      </c>
      <c r="H15" s="26"/>
      <c r="I15" s="16"/>
      <c r="J15" s="16"/>
      <c r="K15" s="154" t="str">
        <f t="shared" si="2"/>
        <v xml:space="preserve"> </v>
      </c>
      <c r="L15" s="91"/>
      <c r="M15" s="19"/>
      <c r="N15" s="19"/>
      <c r="O15" s="153">
        <f t="shared" si="4"/>
        <v>0</v>
      </c>
      <c r="P15" s="16"/>
      <c r="Q15" s="16"/>
      <c r="R15" s="16"/>
      <c r="S15" s="16"/>
      <c r="T15" s="89"/>
      <c r="V15" s="128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30"/>
    </row>
    <row r="16" spans="1:35" x14ac:dyDescent="0.25">
      <c r="A16" s="156">
        <v>6</v>
      </c>
      <c r="B16" s="157" t="str">
        <f t="shared" si="0"/>
        <v xml:space="preserve"> </v>
      </c>
      <c r="C16" s="25"/>
      <c r="D16" s="26"/>
      <c r="E16" s="155" t="str">
        <f t="shared" si="3"/>
        <v xml:space="preserve"> </v>
      </c>
      <c r="F16" s="26"/>
      <c r="G16" s="155" t="str">
        <f t="shared" si="1"/>
        <v xml:space="preserve"> </v>
      </c>
      <c r="H16" s="26"/>
      <c r="I16" s="16"/>
      <c r="J16" s="16"/>
      <c r="K16" s="154" t="str">
        <f t="shared" si="2"/>
        <v xml:space="preserve"> </v>
      </c>
      <c r="L16" s="91"/>
      <c r="M16" s="19"/>
      <c r="N16" s="19"/>
      <c r="O16" s="153">
        <f t="shared" si="4"/>
        <v>0</v>
      </c>
      <c r="P16" s="16"/>
      <c r="Q16" s="16"/>
      <c r="R16" s="16"/>
      <c r="S16" s="16"/>
      <c r="T16" s="89"/>
      <c r="V16" s="128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30"/>
    </row>
    <row r="17" spans="1:34" x14ac:dyDescent="0.25">
      <c r="A17" s="156">
        <v>7</v>
      </c>
      <c r="B17" s="157" t="str">
        <f t="shared" si="0"/>
        <v xml:space="preserve"> </v>
      </c>
      <c r="C17" s="25"/>
      <c r="D17" s="26"/>
      <c r="E17" s="155" t="str">
        <f t="shared" si="3"/>
        <v xml:space="preserve"> </v>
      </c>
      <c r="F17" s="26"/>
      <c r="G17" s="155" t="str">
        <f t="shared" si="1"/>
        <v xml:space="preserve"> </v>
      </c>
      <c r="H17" s="26"/>
      <c r="I17" s="16"/>
      <c r="J17" s="16"/>
      <c r="K17" s="154" t="str">
        <f t="shared" si="2"/>
        <v xml:space="preserve"> </v>
      </c>
      <c r="L17" s="91"/>
      <c r="M17" s="19"/>
      <c r="N17" s="19"/>
      <c r="O17" s="153">
        <f t="shared" si="4"/>
        <v>0</v>
      </c>
      <c r="P17" s="16"/>
      <c r="Q17" s="16"/>
      <c r="R17" s="16"/>
      <c r="S17" s="16"/>
      <c r="T17" s="89"/>
      <c r="V17" s="128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30"/>
    </row>
    <row r="18" spans="1:34" x14ac:dyDescent="0.25">
      <c r="A18" s="156">
        <v>8</v>
      </c>
      <c r="B18" s="157" t="str">
        <f t="shared" si="0"/>
        <v xml:space="preserve"> </v>
      </c>
      <c r="C18" s="25"/>
      <c r="D18" s="26"/>
      <c r="E18" s="155" t="str">
        <f t="shared" si="3"/>
        <v xml:space="preserve"> </v>
      </c>
      <c r="F18" s="26"/>
      <c r="G18" s="155" t="str">
        <f t="shared" si="1"/>
        <v xml:space="preserve"> </v>
      </c>
      <c r="H18" s="26"/>
      <c r="I18" s="16"/>
      <c r="J18" s="16"/>
      <c r="K18" s="154" t="str">
        <f t="shared" si="2"/>
        <v xml:space="preserve"> </v>
      </c>
      <c r="L18" s="91"/>
      <c r="M18" s="19"/>
      <c r="N18" s="19"/>
      <c r="O18" s="153">
        <f t="shared" si="4"/>
        <v>0</v>
      </c>
      <c r="P18" s="16"/>
      <c r="Q18" s="16"/>
      <c r="R18" s="16"/>
      <c r="S18" s="16"/>
      <c r="T18" s="89"/>
      <c r="V18" s="128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30"/>
    </row>
    <row r="19" spans="1:34" x14ac:dyDescent="0.25">
      <c r="A19" s="156">
        <v>9</v>
      </c>
      <c r="B19" s="157" t="str">
        <f t="shared" si="0"/>
        <v xml:space="preserve"> </v>
      </c>
      <c r="C19" s="25"/>
      <c r="D19" s="26"/>
      <c r="E19" s="155" t="str">
        <f t="shared" si="3"/>
        <v xml:space="preserve"> </v>
      </c>
      <c r="F19" s="26"/>
      <c r="G19" s="155" t="str">
        <f t="shared" si="1"/>
        <v xml:space="preserve"> </v>
      </c>
      <c r="H19" s="26"/>
      <c r="I19" s="16"/>
      <c r="J19" s="16"/>
      <c r="K19" s="154" t="str">
        <f t="shared" si="2"/>
        <v xml:space="preserve"> </v>
      </c>
      <c r="L19" s="91"/>
      <c r="M19" s="19"/>
      <c r="N19" s="19"/>
      <c r="O19" s="153">
        <f t="shared" si="4"/>
        <v>0</v>
      </c>
      <c r="P19" s="16"/>
      <c r="Q19" s="16"/>
      <c r="R19" s="16"/>
      <c r="S19" s="16"/>
      <c r="T19" s="89"/>
      <c r="V19" s="128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30"/>
    </row>
    <row r="20" spans="1:34" x14ac:dyDescent="0.25">
      <c r="A20" s="156">
        <v>10</v>
      </c>
      <c r="B20" s="157" t="str">
        <f t="shared" si="0"/>
        <v xml:space="preserve"> </v>
      </c>
      <c r="C20" s="25"/>
      <c r="D20" s="26"/>
      <c r="E20" s="155" t="str">
        <f t="shared" si="3"/>
        <v xml:space="preserve"> </v>
      </c>
      <c r="F20" s="26"/>
      <c r="G20" s="155" t="str">
        <f t="shared" si="1"/>
        <v xml:space="preserve"> </v>
      </c>
      <c r="H20" s="26"/>
      <c r="I20" s="16"/>
      <c r="J20" s="16"/>
      <c r="K20" s="154" t="str">
        <f t="shared" si="2"/>
        <v xml:space="preserve"> </v>
      </c>
      <c r="L20" s="91"/>
      <c r="M20" s="19"/>
      <c r="N20" s="19"/>
      <c r="O20" s="153">
        <f t="shared" si="4"/>
        <v>0</v>
      </c>
      <c r="P20" s="16"/>
      <c r="Q20" s="16"/>
      <c r="R20" s="16"/>
      <c r="S20" s="16"/>
      <c r="T20" s="89"/>
      <c r="V20" s="128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30"/>
    </row>
    <row r="21" spans="1:34" x14ac:dyDescent="0.25">
      <c r="A21" s="156">
        <v>11</v>
      </c>
      <c r="B21" s="157" t="str">
        <f t="shared" si="0"/>
        <v xml:space="preserve"> </v>
      </c>
      <c r="C21" s="25"/>
      <c r="D21" s="26"/>
      <c r="E21" s="155" t="str">
        <f t="shared" si="3"/>
        <v xml:space="preserve"> </v>
      </c>
      <c r="F21" s="26"/>
      <c r="G21" s="155" t="str">
        <f t="shared" si="1"/>
        <v xml:space="preserve"> </v>
      </c>
      <c r="H21" s="26"/>
      <c r="I21" s="16"/>
      <c r="J21" s="16"/>
      <c r="K21" s="154" t="str">
        <f t="shared" si="2"/>
        <v xml:space="preserve"> </v>
      </c>
      <c r="L21" s="91"/>
      <c r="M21" s="19"/>
      <c r="N21" s="19"/>
      <c r="O21" s="153">
        <f t="shared" si="4"/>
        <v>0</v>
      </c>
      <c r="P21" s="16"/>
      <c r="Q21" s="16"/>
      <c r="R21" s="16"/>
      <c r="S21" s="16"/>
      <c r="T21" s="89"/>
      <c r="V21" s="128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30"/>
    </row>
    <row r="22" spans="1:34" x14ac:dyDescent="0.25">
      <c r="A22" s="156">
        <v>12</v>
      </c>
      <c r="B22" s="157" t="str">
        <f t="shared" si="0"/>
        <v xml:space="preserve"> </v>
      </c>
      <c r="C22" s="25"/>
      <c r="D22" s="26"/>
      <c r="E22" s="155" t="str">
        <f t="shared" si="3"/>
        <v xml:space="preserve"> </v>
      </c>
      <c r="F22" s="26"/>
      <c r="G22" s="155" t="str">
        <f t="shared" si="1"/>
        <v xml:space="preserve"> </v>
      </c>
      <c r="H22" s="26"/>
      <c r="I22" s="16"/>
      <c r="J22" s="16"/>
      <c r="K22" s="154" t="str">
        <f t="shared" si="2"/>
        <v xml:space="preserve"> </v>
      </c>
      <c r="L22" s="91"/>
      <c r="M22" s="19"/>
      <c r="N22" s="19"/>
      <c r="O22" s="153">
        <f t="shared" si="4"/>
        <v>0</v>
      </c>
      <c r="P22" s="16"/>
      <c r="Q22" s="16"/>
      <c r="R22" s="16"/>
      <c r="S22" s="16"/>
      <c r="T22" s="89"/>
      <c r="V22" s="128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</row>
    <row r="23" spans="1:34" x14ac:dyDescent="0.25">
      <c r="A23" s="156">
        <v>13</v>
      </c>
      <c r="B23" s="157" t="str">
        <f t="shared" si="0"/>
        <v xml:space="preserve"> </v>
      </c>
      <c r="C23" s="25"/>
      <c r="D23" s="26"/>
      <c r="E23" s="155" t="str">
        <f t="shared" si="3"/>
        <v xml:space="preserve"> </v>
      </c>
      <c r="F23" s="26"/>
      <c r="G23" s="155" t="str">
        <f t="shared" si="1"/>
        <v xml:space="preserve"> </v>
      </c>
      <c r="H23" s="26"/>
      <c r="I23" s="16"/>
      <c r="J23" s="16"/>
      <c r="K23" s="154" t="str">
        <f t="shared" si="2"/>
        <v xml:space="preserve"> </v>
      </c>
      <c r="L23" s="91"/>
      <c r="M23" s="19"/>
      <c r="N23" s="19"/>
      <c r="O23" s="153">
        <f t="shared" si="4"/>
        <v>0</v>
      </c>
      <c r="P23" s="16"/>
      <c r="Q23" s="16"/>
      <c r="R23" s="16"/>
      <c r="S23" s="16"/>
      <c r="T23" s="89"/>
      <c r="V23" s="128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30"/>
    </row>
    <row r="24" spans="1:34" x14ac:dyDescent="0.25">
      <c r="A24" s="156">
        <v>14</v>
      </c>
      <c r="B24" s="157" t="str">
        <f t="shared" si="0"/>
        <v xml:space="preserve"> </v>
      </c>
      <c r="C24" s="25"/>
      <c r="D24" s="26"/>
      <c r="E24" s="155" t="str">
        <f t="shared" si="3"/>
        <v xml:space="preserve"> </v>
      </c>
      <c r="F24" s="26"/>
      <c r="G24" s="155" t="str">
        <f t="shared" si="1"/>
        <v xml:space="preserve"> </v>
      </c>
      <c r="H24" s="26"/>
      <c r="I24" s="16"/>
      <c r="J24" s="16"/>
      <c r="K24" s="154" t="str">
        <f t="shared" si="2"/>
        <v xml:space="preserve"> </v>
      </c>
      <c r="L24" s="91"/>
      <c r="M24" s="19"/>
      <c r="N24" s="19"/>
      <c r="O24" s="153">
        <f t="shared" si="4"/>
        <v>0</v>
      </c>
      <c r="P24" s="16"/>
      <c r="Q24" s="16"/>
      <c r="R24" s="16"/>
      <c r="S24" s="16"/>
      <c r="T24" s="89"/>
      <c r="V24" s="128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30"/>
    </row>
    <row r="25" spans="1:34" x14ac:dyDescent="0.25">
      <c r="A25" s="156">
        <v>15</v>
      </c>
      <c r="B25" s="157" t="str">
        <f t="shared" si="0"/>
        <v xml:space="preserve"> </v>
      </c>
      <c r="C25" s="25"/>
      <c r="D25" s="26"/>
      <c r="E25" s="155" t="str">
        <f t="shared" si="3"/>
        <v xml:space="preserve"> </v>
      </c>
      <c r="F25" s="26"/>
      <c r="G25" s="155" t="str">
        <f t="shared" si="1"/>
        <v xml:space="preserve"> </v>
      </c>
      <c r="H25" s="26"/>
      <c r="I25" s="16"/>
      <c r="J25" s="16"/>
      <c r="K25" s="154" t="str">
        <f t="shared" si="2"/>
        <v xml:space="preserve"> </v>
      </c>
      <c r="L25" s="91"/>
      <c r="M25" s="19"/>
      <c r="N25" s="19"/>
      <c r="O25" s="153">
        <f t="shared" si="4"/>
        <v>0</v>
      </c>
      <c r="P25" s="16"/>
      <c r="Q25" s="16"/>
      <c r="R25" s="16"/>
      <c r="S25" s="16"/>
      <c r="T25" s="89"/>
      <c r="V25" s="128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30"/>
    </row>
    <row r="26" spans="1:34" x14ac:dyDescent="0.25">
      <c r="A26" s="156">
        <v>16</v>
      </c>
      <c r="B26" s="157" t="str">
        <f t="shared" si="0"/>
        <v xml:space="preserve"> </v>
      </c>
      <c r="C26" s="25"/>
      <c r="D26" s="26"/>
      <c r="E26" s="155" t="str">
        <f t="shared" si="3"/>
        <v xml:space="preserve"> </v>
      </c>
      <c r="F26" s="26"/>
      <c r="G26" s="155" t="str">
        <f t="shared" si="1"/>
        <v xml:space="preserve"> </v>
      </c>
      <c r="H26" s="26"/>
      <c r="I26" s="16"/>
      <c r="J26" s="16"/>
      <c r="K26" s="154" t="str">
        <f t="shared" si="2"/>
        <v xml:space="preserve"> </v>
      </c>
      <c r="L26" s="91"/>
      <c r="M26" s="19"/>
      <c r="N26" s="19"/>
      <c r="O26" s="153">
        <f t="shared" si="4"/>
        <v>0</v>
      </c>
      <c r="P26" s="16"/>
      <c r="Q26" s="16"/>
      <c r="R26" s="16"/>
      <c r="S26" s="16"/>
      <c r="T26" s="89"/>
      <c r="V26" s="128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30"/>
    </row>
    <row r="27" spans="1:34" x14ac:dyDescent="0.25">
      <c r="A27" s="156">
        <v>17</v>
      </c>
      <c r="B27" s="157" t="str">
        <f t="shared" si="0"/>
        <v xml:space="preserve"> </v>
      </c>
      <c r="C27" s="25"/>
      <c r="D27" s="26"/>
      <c r="E27" s="155" t="str">
        <f t="shared" si="3"/>
        <v xml:space="preserve"> </v>
      </c>
      <c r="F27" s="26"/>
      <c r="G27" s="155" t="str">
        <f t="shared" si="1"/>
        <v xml:space="preserve"> </v>
      </c>
      <c r="H27" s="26"/>
      <c r="I27" s="16"/>
      <c r="J27" s="16"/>
      <c r="K27" s="154" t="str">
        <f t="shared" si="2"/>
        <v xml:space="preserve"> </v>
      </c>
      <c r="L27" s="91"/>
      <c r="M27" s="19"/>
      <c r="N27" s="19"/>
      <c r="O27" s="153">
        <f t="shared" si="4"/>
        <v>0</v>
      </c>
      <c r="P27" s="16"/>
      <c r="Q27" s="16"/>
      <c r="R27" s="16"/>
      <c r="S27" s="16"/>
      <c r="T27" s="89"/>
      <c r="V27" s="128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30"/>
    </row>
    <row r="28" spans="1:34" x14ac:dyDescent="0.25">
      <c r="A28" s="156">
        <v>18</v>
      </c>
      <c r="B28" s="157" t="str">
        <f t="shared" si="0"/>
        <v xml:space="preserve"> </v>
      </c>
      <c r="C28" s="25"/>
      <c r="D28" s="26"/>
      <c r="E28" s="155" t="str">
        <f t="shared" si="3"/>
        <v xml:space="preserve"> </v>
      </c>
      <c r="F28" s="26"/>
      <c r="G28" s="155" t="str">
        <f t="shared" si="1"/>
        <v xml:space="preserve"> </v>
      </c>
      <c r="H28" s="26"/>
      <c r="I28" s="16"/>
      <c r="J28" s="16"/>
      <c r="K28" s="154" t="str">
        <f t="shared" si="2"/>
        <v xml:space="preserve"> </v>
      </c>
      <c r="L28" s="91"/>
      <c r="M28" s="19"/>
      <c r="N28" s="19"/>
      <c r="O28" s="153">
        <f t="shared" si="4"/>
        <v>0</v>
      </c>
      <c r="P28" s="16"/>
      <c r="Q28" s="16"/>
      <c r="R28" s="16"/>
      <c r="S28" s="16"/>
      <c r="T28" s="89"/>
      <c r="V28" s="128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30"/>
    </row>
    <row r="29" spans="1:34" x14ac:dyDescent="0.25">
      <c r="A29" s="156">
        <v>19</v>
      </c>
      <c r="B29" s="157" t="str">
        <f t="shared" si="0"/>
        <v xml:space="preserve"> </v>
      </c>
      <c r="C29" s="25"/>
      <c r="D29" s="26"/>
      <c r="E29" s="155" t="str">
        <f t="shared" si="3"/>
        <v xml:space="preserve"> </v>
      </c>
      <c r="F29" s="26"/>
      <c r="G29" s="155" t="str">
        <f t="shared" si="1"/>
        <v xml:space="preserve"> </v>
      </c>
      <c r="H29" s="26"/>
      <c r="I29" s="16"/>
      <c r="J29" s="16"/>
      <c r="K29" s="154" t="str">
        <f t="shared" si="2"/>
        <v xml:space="preserve"> </v>
      </c>
      <c r="L29" s="91"/>
      <c r="M29" s="19"/>
      <c r="N29" s="19"/>
      <c r="O29" s="153">
        <f t="shared" si="4"/>
        <v>0</v>
      </c>
      <c r="P29" s="16"/>
      <c r="Q29" s="16"/>
      <c r="R29" s="16"/>
      <c r="S29" s="16"/>
      <c r="T29" s="89"/>
      <c r="V29" s="128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30"/>
    </row>
    <row r="30" spans="1:34" x14ac:dyDescent="0.25">
      <c r="A30" s="156">
        <v>20</v>
      </c>
      <c r="B30" s="157" t="str">
        <f t="shared" si="0"/>
        <v xml:space="preserve"> </v>
      </c>
      <c r="C30" s="25"/>
      <c r="D30" s="26"/>
      <c r="E30" s="155" t="str">
        <f t="shared" si="3"/>
        <v xml:space="preserve"> </v>
      </c>
      <c r="F30" s="26"/>
      <c r="G30" s="155" t="str">
        <f t="shared" si="1"/>
        <v xml:space="preserve"> </v>
      </c>
      <c r="H30" s="26"/>
      <c r="I30" s="16"/>
      <c r="J30" s="16"/>
      <c r="K30" s="154" t="str">
        <f t="shared" si="2"/>
        <v xml:space="preserve"> </v>
      </c>
      <c r="L30" s="91"/>
      <c r="M30" s="19"/>
      <c r="N30" s="19"/>
      <c r="O30" s="153">
        <f t="shared" si="4"/>
        <v>0</v>
      </c>
      <c r="P30" s="16"/>
      <c r="Q30" s="16"/>
      <c r="R30" s="16"/>
      <c r="S30" s="16"/>
      <c r="T30" s="89"/>
      <c r="V30" s="128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30"/>
    </row>
    <row r="31" spans="1:34" x14ac:dyDescent="0.25">
      <c r="A31" s="156">
        <v>21</v>
      </c>
      <c r="B31" s="157" t="str">
        <f t="shared" si="0"/>
        <v xml:space="preserve"> </v>
      </c>
      <c r="C31" s="25"/>
      <c r="D31" s="26"/>
      <c r="E31" s="155" t="str">
        <f t="shared" si="3"/>
        <v xml:space="preserve"> </v>
      </c>
      <c r="F31" s="26"/>
      <c r="G31" s="155" t="str">
        <f t="shared" si="1"/>
        <v xml:space="preserve"> </v>
      </c>
      <c r="H31" s="26"/>
      <c r="I31" s="16"/>
      <c r="J31" s="16"/>
      <c r="K31" s="154" t="str">
        <f t="shared" si="2"/>
        <v xml:space="preserve"> </v>
      </c>
      <c r="L31" s="91"/>
      <c r="M31" s="19"/>
      <c r="N31" s="19"/>
      <c r="O31" s="153">
        <f t="shared" si="4"/>
        <v>0</v>
      </c>
      <c r="P31" s="16"/>
      <c r="Q31" s="16"/>
      <c r="R31" s="16"/>
      <c r="S31" s="16"/>
      <c r="T31" s="89"/>
      <c r="V31" s="128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30"/>
    </row>
    <row r="32" spans="1:34" x14ac:dyDescent="0.25">
      <c r="A32" s="156">
        <v>22</v>
      </c>
      <c r="B32" s="157" t="str">
        <f t="shared" si="0"/>
        <v xml:space="preserve"> </v>
      </c>
      <c r="C32" s="25"/>
      <c r="D32" s="26"/>
      <c r="E32" s="155" t="str">
        <f t="shared" si="3"/>
        <v xml:space="preserve"> </v>
      </c>
      <c r="F32" s="26"/>
      <c r="G32" s="155" t="str">
        <f t="shared" si="1"/>
        <v xml:space="preserve"> </v>
      </c>
      <c r="H32" s="26"/>
      <c r="I32" s="16"/>
      <c r="J32" s="16"/>
      <c r="K32" s="154" t="str">
        <f t="shared" si="2"/>
        <v xml:space="preserve"> </v>
      </c>
      <c r="L32" s="91"/>
      <c r="M32" s="19"/>
      <c r="N32" s="19"/>
      <c r="O32" s="153">
        <f t="shared" si="4"/>
        <v>0</v>
      </c>
      <c r="P32" s="16"/>
      <c r="Q32" s="16"/>
      <c r="R32" s="16"/>
      <c r="S32" s="16"/>
      <c r="T32" s="89"/>
      <c r="V32" s="128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30"/>
    </row>
    <row r="33" spans="1:34" x14ac:dyDescent="0.25">
      <c r="A33" s="156">
        <v>23</v>
      </c>
      <c r="B33" s="157" t="str">
        <f t="shared" si="0"/>
        <v xml:space="preserve"> </v>
      </c>
      <c r="C33" s="25"/>
      <c r="D33" s="26"/>
      <c r="E33" s="155" t="str">
        <f t="shared" si="3"/>
        <v xml:space="preserve"> </v>
      </c>
      <c r="F33" s="26"/>
      <c r="G33" s="155" t="str">
        <f t="shared" si="1"/>
        <v xml:space="preserve"> </v>
      </c>
      <c r="H33" s="26"/>
      <c r="I33" s="16"/>
      <c r="J33" s="16"/>
      <c r="K33" s="154" t="str">
        <f t="shared" si="2"/>
        <v xml:space="preserve"> </v>
      </c>
      <c r="L33" s="91"/>
      <c r="M33" s="19"/>
      <c r="N33" s="19"/>
      <c r="O33" s="153">
        <f t="shared" si="4"/>
        <v>0</v>
      </c>
      <c r="P33" s="16"/>
      <c r="Q33" s="16"/>
      <c r="R33" s="16"/>
      <c r="S33" s="16"/>
      <c r="T33" s="89"/>
      <c r="V33" s="128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30"/>
    </row>
    <row r="34" spans="1:34" x14ac:dyDescent="0.25">
      <c r="A34" s="156">
        <v>24</v>
      </c>
      <c r="B34" s="157" t="str">
        <f t="shared" si="0"/>
        <v xml:space="preserve"> </v>
      </c>
      <c r="C34" s="25"/>
      <c r="D34" s="26"/>
      <c r="E34" s="155" t="str">
        <f t="shared" si="3"/>
        <v xml:space="preserve"> </v>
      </c>
      <c r="F34" s="26"/>
      <c r="G34" s="155" t="str">
        <f t="shared" si="1"/>
        <v xml:space="preserve"> </v>
      </c>
      <c r="H34" s="26"/>
      <c r="I34" s="16"/>
      <c r="J34" s="16"/>
      <c r="K34" s="154" t="str">
        <f t="shared" si="2"/>
        <v xml:space="preserve"> </v>
      </c>
      <c r="L34" s="91"/>
      <c r="M34" s="19"/>
      <c r="N34" s="19"/>
      <c r="O34" s="153">
        <f t="shared" si="4"/>
        <v>0</v>
      </c>
      <c r="P34" s="16"/>
      <c r="Q34" s="16"/>
      <c r="R34" s="16"/>
      <c r="S34" s="16"/>
      <c r="T34" s="89"/>
      <c r="V34" s="128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30"/>
    </row>
    <row r="35" spans="1:34" x14ac:dyDescent="0.25">
      <c r="A35" s="156">
        <v>25</v>
      </c>
      <c r="B35" s="157" t="str">
        <f t="shared" si="0"/>
        <v xml:space="preserve"> </v>
      </c>
      <c r="C35" s="25"/>
      <c r="D35" s="26"/>
      <c r="E35" s="155" t="str">
        <f t="shared" si="3"/>
        <v xml:space="preserve"> </v>
      </c>
      <c r="F35" s="26"/>
      <c r="G35" s="155" t="str">
        <f t="shared" si="1"/>
        <v xml:space="preserve"> </v>
      </c>
      <c r="H35" s="18"/>
      <c r="I35" s="16"/>
      <c r="J35" s="16"/>
      <c r="K35" s="154" t="str">
        <f t="shared" si="2"/>
        <v xml:space="preserve"> </v>
      </c>
      <c r="L35" s="91"/>
      <c r="M35" s="19"/>
      <c r="N35" s="19"/>
      <c r="O35" s="153">
        <f t="shared" si="4"/>
        <v>0</v>
      </c>
      <c r="P35" s="16"/>
      <c r="Q35" s="16"/>
      <c r="R35" s="16"/>
      <c r="S35" s="16"/>
      <c r="T35" s="89"/>
      <c r="V35" s="128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30"/>
    </row>
    <row r="36" spans="1:34" ht="15.75" thickBot="1" x14ac:dyDescent="0.3">
      <c r="A36" s="144"/>
      <c r="B36" s="202" t="s">
        <v>9</v>
      </c>
      <c r="C36" s="202"/>
      <c r="D36" s="202"/>
      <c r="E36" s="202"/>
      <c r="F36" s="202"/>
      <c r="G36" s="202"/>
      <c r="H36" s="203"/>
      <c r="I36" s="145"/>
      <c r="J36" s="145"/>
      <c r="K36" s="204"/>
      <c r="L36" s="204"/>
      <c r="M36" s="146">
        <f>SUM(M11:M35)</f>
        <v>0</v>
      </c>
      <c r="N36" s="147">
        <f>SUM(N11:N35)</f>
        <v>0</v>
      </c>
      <c r="O36" s="147">
        <f>SUM(O11:O35)</f>
        <v>0</v>
      </c>
      <c r="P36" s="148"/>
      <c r="Q36" s="148"/>
      <c r="R36" s="148"/>
      <c r="S36" s="148"/>
      <c r="T36" s="149"/>
      <c r="V36" s="15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2"/>
    </row>
    <row r="37" spans="1:34" x14ac:dyDescent="0.25">
      <c r="A37" s="142"/>
      <c r="B37" s="151"/>
      <c r="C37" s="151"/>
      <c r="D37" s="151"/>
      <c r="E37" s="151"/>
      <c r="F37" s="151"/>
      <c r="G37" s="151"/>
    </row>
    <row r="38" spans="1:34" x14ac:dyDescent="0.25">
      <c r="A38" s="152" t="s">
        <v>837</v>
      </c>
      <c r="B38" s="151"/>
    </row>
    <row r="39" spans="1:34" x14ac:dyDescent="0.25">
      <c r="A39" s="152" t="s">
        <v>844</v>
      </c>
      <c r="B39" s="151"/>
    </row>
    <row r="40" spans="1:34" x14ac:dyDescent="0.25">
      <c r="A40" s="152" t="s">
        <v>904</v>
      </c>
      <c r="B40" s="151"/>
    </row>
    <row r="41" spans="1:34" x14ac:dyDescent="0.25">
      <c r="A41" s="152" t="s">
        <v>998</v>
      </c>
      <c r="B41" s="151"/>
    </row>
    <row r="42" spans="1:34" ht="9.9499999999999993" customHeight="1" x14ac:dyDescent="0.25">
      <c r="A42" s="142"/>
      <c r="C42" s="143"/>
      <c r="D42" s="143"/>
      <c r="E42" s="143"/>
      <c r="F42" s="143"/>
      <c r="G42" s="143"/>
    </row>
    <row r="43" spans="1:34" x14ac:dyDescent="0.25">
      <c r="A43" s="142" t="s">
        <v>10</v>
      </c>
      <c r="B43" s="143"/>
      <c r="C43" s="199"/>
      <c r="D43" s="200"/>
      <c r="E43" s="201"/>
    </row>
    <row r="44" spans="1:34" x14ac:dyDescent="0.25">
      <c r="A44" s="142" t="s">
        <v>809</v>
      </c>
      <c r="C44" s="199"/>
      <c r="D44" s="200"/>
      <c r="E44" s="201"/>
    </row>
    <row r="45" spans="1:34" x14ac:dyDescent="0.25">
      <c r="A45" s="142"/>
    </row>
    <row r="46" spans="1:34" x14ac:dyDescent="0.25">
      <c r="A46" s="142" t="s">
        <v>11</v>
      </c>
      <c r="B46" s="143"/>
      <c r="C46" s="199"/>
      <c r="D46" s="200"/>
      <c r="E46" s="201"/>
    </row>
    <row r="47" spans="1:34" x14ac:dyDescent="0.25">
      <c r="A47" s="142" t="s">
        <v>809</v>
      </c>
      <c r="C47" s="199"/>
      <c r="D47" s="200"/>
      <c r="E47" s="201"/>
    </row>
    <row r="48" spans="1:34" ht="9.9499999999999993" customHeight="1" x14ac:dyDescent="0.25"/>
    <row r="50" spans="2:7" x14ac:dyDescent="0.25">
      <c r="B50" s="251" t="s">
        <v>1012</v>
      </c>
      <c r="C50" s="251" t="s">
        <v>1013</v>
      </c>
      <c r="D50" s="251" t="s">
        <v>1014</v>
      </c>
      <c r="E50" s="253" t="s">
        <v>11</v>
      </c>
      <c r="F50" s="254"/>
      <c r="G50" s="255"/>
    </row>
    <row r="51" spans="2:7" ht="18" x14ac:dyDescent="0.25">
      <c r="B51" s="252" t="s">
        <v>1019</v>
      </c>
      <c r="C51" s="252" t="s">
        <v>1020</v>
      </c>
      <c r="D51" s="252" t="s">
        <v>1021</v>
      </c>
      <c r="E51" s="256" t="s">
        <v>1015</v>
      </c>
      <c r="F51" s="257"/>
      <c r="G51" s="258"/>
    </row>
    <row r="52" spans="2:7" x14ac:dyDescent="0.25">
      <c r="B52" s="251" t="s">
        <v>1016</v>
      </c>
      <c r="C52" s="265" t="s">
        <v>876</v>
      </c>
      <c r="D52" s="265" t="s">
        <v>876</v>
      </c>
      <c r="E52" s="259" t="s">
        <v>876</v>
      </c>
      <c r="F52" s="260"/>
      <c r="G52" s="261"/>
    </row>
    <row r="53" spans="2:7" x14ac:dyDescent="0.25">
      <c r="B53" s="267" t="s">
        <v>1022</v>
      </c>
      <c r="C53" s="266">
        <v>44699</v>
      </c>
      <c r="D53" s="266">
        <v>44705</v>
      </c>
      <c r="E53" s="262" t="s">
        <v>1023</v>
      </c>
      <c r="F53" s="263"/>
      <c r="G53" s="264"/>
    </row>
  </sheetData>
  <mergeCells count="16">
    <mergeCell ref="E50:G50"/>
    <mergeCell ref="E51:G51"/>
    <mergeCell ref="E52:G52"/>
    <mergeCell ref="E53:G53"/>
    <mergeCell ref="V9:AG9"/>
    <mergeCell ref="B5:H5"/>
    <mergeCell ref="B6:H6"/>
    <mergeCell ref="D1:G1"/>
    <mergeCell ref="D2:G2"/>
    <mergeCell ref="D3:G3"/>
    <mergeCell ref="C47:E47"/>
    <mergeCell ref="C43:E43"/>
    <mergeCell ref="C44:E44"/>
    <mergeCell ref="B36:H36"/>
    <mergeCell ref="K36:L36"/>
    <mergeCell ref="C46:E46"/>
  </mergeCells>
  <conditionalFormatting sqref="P11:P35">
    <cfRule type="cellIs" dxfId="0" priority="1" operator="between">
      <formula>1</formula>
      <formula>2</formula>
    </cfRule>
  </conditionalFormatting>
  <dataValidations count="11">
    <dataValidation type="list" allowBlank="1" showInputMessage="1" showErrorMessage="1" sqref="C8" xr:uid="{6240FBAE-62AE-4EF6-8264-ADF1EB5D0346}">
      <formula1>SECCIONAL</formula1>
    </dataValidation>
    <dataValidation type="list" allowBlank="1" showInputMessage="1" showErrorMessage="1" sqref="F11:F35 H11:H35" xr:uid="{0163110E-709D-4EE3-826C-6234EA035E9B}">
      <formula1>INDIRECT(D11)</formula1>
    </dataValidation>
    <dataValidation type="list" allowBlank="1" showInputMessage="1" showErrorMessage="1" sqref="P11:P35" xr:uid="{2D90FAB8-91C5-4E28-8196-F9FE3D997B19}">
      <formula1>NIVEL_IMPORTANCIA</formula1>
    </dataValidation>
    <dataValidation type="list" allowBlank="1" showInputMessage="1" showErrorMessage="1" sqref="C11:C35" xr:uid="{AFCBBD50-72D0-4970-9376-F11417C81411}">
      <formula1>COORDINACIONES</formula1>
    </dataValidation>
    <dataValidation type="list" allowBlank="1" showInputMessage="1" showErrorMessage="1" sqref="D11:D35" xr:uid="{4F9520CA-0320-4DC4-A4ED-B13EA8AB3C3D}">
      <formula1>INDIRECT(C$8)</formula1>
    </dataValidation>
    <dataValidation type="list" showInputMessage="1" showErrorMessage="1" sqref="S11:S35" xr:uid="{9BFD3466-8B6E-44AD-9726-E52344661B0C}">
      <formula1>SOPORTES</formula1>
    </dataValidation>
    <dataValidation type="list" allowBlank="1" showInputMessage="1" showErrorMessage="1" sqref="I12:J35" xr:uid="{25ABB21A-6873-4DA3-8D8D-183A73D04E73}">
      <formula1>"X"</formula1>
    </dataValidation>
    <dataValidation type="list" allowBlank="1" showInputMessage="1" showErrorMessage="1" sqref="I11" xr:uid="{E8B69CA1-E5EA-4BA9-BD25-F63E89D92908}">
      <formula1>"X,"</formula1>
    </dataValidation>
    <dataValidation type="list" allowBlank="1" showInputMessage="1" showErrorMessage="1" sqref="J11" xr:uid="{A679D317-35EE-49E1-8E56-A9C495E3A7BB}">
      <formula1>"X, "</formula1>
    </dataValidation>
    <dataValidation type="list" allowBlank="1" showInputMessage="1" showErrorMessage="1" sqref="Q11:Q35" xr:uid="{170F5E2C-4AE1-4E86-AB3C-0CCED7AE5625}">
      <formula1>"SI,NO"</formula1>
    </dataValidation>
    <dataValidation type="list" showInputMessage="1" showErrorMessage="1" sqref="R11:R35" xr:uid="{3387DAFE-EDCF-46FF-BDFB-D1ACFE6E5EF0}">
      <formula1>PRODUCTOS</formula1>
    </dataValidation>
  </dataValidations>
  <printOptions horizontalCentered="1"/>
  <pageMargins left="0.4" right="0.36" top="0.74803149606299213" bottom="0.74803149606299213" header="0.31496062992125984" footer="0.31496062992125984"/>
  <pageSetup paperSize="258" scale="28" orientation="landscape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22EFF-2372-4A20-AF2F-CD3E537C4FEA}">
  <sheetPr>
    <pageSetUpPr fitToPage="1"/>
  </sheetPr>
  <dimension ref="A1:P123"/>
  <sheetViews>
    <sheetView view="pageBreakPreview" zoomScaleNormal="75" zoomScaleSheetLayoutView="100" workbookViewId="0">
      <pane ySplit="9" topLeftCell="A10" activePane="bottomLeft" state="frozen"/>
      <selection pane="bottomLeft" activeCell="A10" sqref="A10"/>
    </sheetView>
  </sheetViews>
  <sheetFormatPr baseColWidth="10" defaultColWidth="11.42578125" defaultRowHeight="15" x14ac:dyDescent="0.25"/>
  <cols>
    <col min="1" max="1" width="5.7109375" style="27" customWidth="1"/>
    <col min="2" max="4" width="18.7109375" style="28" customWidth="1"/>
    <col min="5" max="5" width="12.140625" style="28" customWidth="1"/>
    <col min="6" max="6" width="15.140625" style="28" customWidth="1"/>
    <col min="7" max="7" width="11.42578125" style="28" customWidth="1"/>
    <col min="8" max="8" width="24.42578125" style="28" customWidth="1"/>
    <col min="9" max="9" width="24.28515625" style="28" customWidth="1"/>
    <col min="10" max="10" width="5.7109375" style="28" customWidth="1"/>
    <col min="11" max="16384" width="11.42578125" style="28"/>
  </cols>
  <sheetData>
    <row r="1" spans="1:10" ht="15" customHeight="1" x14ac:dyDescent="0.25">
      <c r="A1" s="35" t="s">
        <v>810</v>
      </c>
      <c r="B1" s="36"/>
      <c r="C1" s="37"/>
      <c r="D1" s="208" t="s">
        <v>0</v>
      </c>
      <c r="E1" s="208"/>
      <c r="F1" s="208"/>
      <c r="G1" s="208"/>
      <c r="H1" s="98"/>
      <c r="I1" s="37"/>
      <c r="J1" s="38"/>
    </row>
    <row r="2" spans="1:10" ht="15" customHeight="1" x14ac:dyDescent="0.25">
      <c r="A2" s="39"/>
      <c r="B2" s="33"/>
      <c r="C2" s="40"/>
      <c r="D2" s="209" t="s">
        <v>1</v>
      </c>
      <c r="E2" s="209"/>
      <c r="F2" s="209"/>
      <c r="G2" s="209"/>
      <c r="H2" s="99"/>
      <c r="I2" s="40"/>
      <c r="J2" s="41"/>
    </row>
    <row r="3" spans="1:10" ht="15" customHeight="1" thickBot="1" x14ac:dyDescent="0.3">
      <c r="A3" s="29"/>
      <c r="B3" s="30"/>
      <c r="C3" s="42"/>
      <c r="D3" s="210" t="s">
        <v>880</v>
      </c>
      <c r="E3" s="210"/>
      <c r="F3" s="210"/>
      <c r="G3" s="210"/>
      <c r="H3" s="100"/>
      <c r="I3" s="42"/>
      <c r="J3" s="43"/>
    </row>
    <row r="4" spans="1:10" ht="9.9499999999999993" customHeight="1" x14ac:dyDescent="0.25">
      <c r="A4" s="44"/>
      <c r="B4" s="36"/>
      <c r="C4" s="36"/>
      <c r="D4" s="36"/>
      <c r="E4" s="36"/>
      <c r="F4" s="36"/>
      <c r="G4" s="36"/>
      <c r="H4" s="36"/>
      <c r="I4" s="36"/>
      <c r="J4" s="45"/>
    </row>
    <row r="5" spans="1:10" ht="15" customHeight="1" x14ac:dyDescent="0.25">
      <c r="A5" s="39"/>
      <c r="B5" s="207" t="s">
        <v>1018</v>
      </c>
      <c r="C5" s="207"/>
      <c r="D5" s="207"/>
      <c r="E5" s="207"/>
      <c r="F5" s="207"/>
      <c r="G5" s="207"/>
      <c r="H5" s="207"/>
      <c r="I5" s="207"/>
      <c r="J5" s="54"/>
    </row>
    <row r="6" spans="1:10" ht="15" customHeight="1" x14ac:dyDescent="0.25">
      <c r="A6" s="39"/>
      <c r="B6" s="207" t="s">
        <v>799</v>
      </c>
      <c r="C6" s="207"/>
      <c r="D6" s="207"/>
      <c r="E6" s="207"/>
      <c r="F6" s="207"/>
      <c r="G6" s="207"/>
      <c r="H6" s="207"/>
      <c r="I6" s="207"/>
      <c r="J6" s="54"/>
    </row>
    <row r="7" spans="1:10" ht="15" customHeight="1" x14ac:dyDescent="0.25">
      <c r="A7" s="39"/>
      <c r="B7" s="63"/>
      <c r="C7" s="140" t="s">
        <v>996</v>
      </c>
      <c r="D7" s="97"/>
      <c r="E7" s="97"/>
      <c r="F7" s="97"/>
      <c r="G7" s="97"/>
      <c r="H7" s="97"/>
      <c r="I7" s="97"/>
      <c r="J7" s="54"/>
    </row>
    <row r="8" spans="1:10" ht="15" customHeight="1" x14ac:dyDescent="0.25">
      <c r="A8" s="39"/>
      <c r="B8" s="52" t="s">
        <v>836</v>
      </c>
      <c r="C8" s="131"/>
      <c r="D8" s="97"/>
      <c r="G8" s="33"/>
      <c r="H8" s="51" t="str">
        <f>'Ficha 1 MyM'!E8</f>
        <v>FECHA:</v>
      </c>
      <c r="I8" s="115" t="str">
        <f>'Ficha 1 MyM'!$F$8</f>
        <v>dd-mm-aa</v>
      </c>
      <c r="J8" s="54"/>
    </row>
    <row r="9" spans="1:10" ht="15.75" thickBot="1" x14ac:dyDescent="0.3">
      <c r="A9" s="39"/>
      <c r="B9" s="52"/>
      <c r="C9" s="97"/>
      <c r="D9" s="97"/>
      <c r="E9" s="51"/>
      <c r="F9" s="64"/>
      <c r="G9" s="33"/>
      <c r="H9" s="64"/>
      <c r="I9" s="97"/>
      <c r="J9" s="54"/>
    </row>
    <row r="10" spans="1:10" ht="15" customHeight="1" x14ac:dyDescent="0.25">
      <c r="A10" s="85"/>
      <c r="B10" s="235" t="s">
        <v>893</v>
      </c>
      <c r="C10" s="235"/>
      <c r="D10" s="235"/>
      <c r="E10" s="235"/>
      <c r="F10" s="235"/>
      <c r="G10" s="235"/>
      <c r="H10" s="235"/>
      <c r="I10" s="235"/>
      <c r="J10" s="86"/>
    </row>
    <row r="11" spans="1:10" ht="9.9499999999999993" customHeight="1" x14ac:dyDescent="0.25">
      <c r="A11" s="49"/>
      <c r="B11" s="97"/>
      <c r="C11" s="97"/>
      <c r="D11" s="97"/>
      <c r="E11" s="33"/>
      <c r="F11" s="97"/>
      <c r="G11" s="97"/>
      <c r="H11" s="97"/>
      <c r="I11" s="97"/>
      <c r="J11" s="54"/>
    </row>
    <row r="12" spans="1:10" ht="15" customHeight="1" x14ac:dyDescent="0.25">
      <c r="A12" s="39"/>
      <c r="B12" s="52" t="str">
        <f>'Ficha 1 MyM'!B10</f>
        <v>SECCIONAL</v>
      </c>
      <c r="C12" s="139" t="str">
        <f>IFERROR(VLOOKUP($C$8,FORMATO1,2,FALSE)," ")</f>
        <v xml:space="preserve"> </v>
      </c>
      <c r="D12" s="97"/>
      <c r="E12" s="52" t="str">
        <f>'Ficha 1 MyM'!D10</f>
        <v>DEPARTAMENTO</v>
      </c>
      <c r="F12" s="33"/>
      <c r="G12" s="241" t="str">
        <f>IFERROR(VLOOKUP($C$8,FORMATO1,4,FALSE)," ")</f>
        <v xml:space="preserve"> </v>
      </c>
      <c r="H12" s="241"/>
      <c r="I12" s="241"/>
      <c r="J12" s="54"/>
    </row>
    <row r="13" spans="1:10" ht="15" customHeight="1" x14ac:dyDescent="0.25">
      <c r="A13" s="39"/>
      <c r="B13" s="52" t="str">
        <f>'Ficha 1 MyM'!C10</f>
        <v>COORDINACIÓN</v>
      </c>
      <c r="C13" s="138" t="str">
        <f>IFERROR(VLOOKUP($C$8,FORMATO1,3,FALSE)," ")</f>
        <v xml:space="preserve"> </v>
      </c>
      <c r="D13" s="97"/>
      <c r="E13" s="52" t="str">
        <f>'Ficha 1 MyM'!F10</f>
        <v>CIUDAD o MUNICIPIO</v>
      </c>
      <c r="F13" s="33"/>
      <c r="G13" s="241" t="str">
        <f>IFERROR(VLOOKUP($C$8,FORMATO1,6,FALSE)," ")</f>
        <v xml:space="preserve"> </v>
      </c>
      <c r="H13" s="241"/>
      <c r="I13" s="241"/>
      <c r="J13" s="54"/>
    </row>
    <row r="14" spans="1:10" ht="9.9499999999999993" customHeight="1" x14ac:dyDescent="0.2">
      <c r="A14" s="39"/>
      <c r="B14" s="52"/>
      <c r="C14" s="97"/>
      <c r="D14" s="53"/>
      <c r="E14" s="33"/>
      <c r="F14" s="97"/>
      <c r="G14" s="97"/>
      <c r="H14" s="97"/>
      <c r="I14" s="97"/>
      <c r="J14" s="54"/>
    </row>
    <row r="15" spans="1:10" ht="27" customHeight="1" x14ac:dyDescent="0.25">
      <c r="A15" s="39"/>
      <c r="B15" s="51" t="str">
        <f>'Ficha 1 MyM'!H10</f>
        <v>DIRECCIÓN</v>
      </c>
      <c r="C15" s="241" t="str">
        <f>IFERROR(VLOOKUP($C$8,FORMATO1,8,FALSE)," ")</f>
        <v xml:space="preserve"> </v>
      </c>
      <c r="D15" s="241"/>
      <c r="E15" s="241"/>
      <c r="F15" s="84" t="str">
        <f>'Ficha 1 MyM'!I10</f>
        <v>Propio</v>
      </c>
      <c r="G15" s="87" t="str">
        <f>IFERROR(VLOOKUP($C$8,FORMATO1,9,FALSE)," ")</f>
        <v xml:space="preserve"> </v>
      </c>
      <c r="H15" s="84" t="s">
        <v>884</v>
      </c>
      <c r="I15" s="132"/>
      <c r="J15" s="34"/>
    </row>
    <row r="16" spans="1:10" ht="30" customHeight="1" x14ac:dyDescent="0.25">
      <c r="A16" s="39"/>
      <c r="B16" s="51" t="str">
        <f>'Ficha 1 MyM'!K10</f>
        <v>EDIFICIO</v>
      </c>
      <c r="C16" s="241" t="str">
        <f>IFERROR(VLOOKUP($C$8,FORMATO1,11,FALSE)," ")</f>
        <v xml:space="preserve"> </v>
      </c>
      <c r="D16" s="241"/>
      <c r="E16" s="241"/>
      <c r="F16" s="84" t="str">
        <f>'Ficha 1 MyM'!J10</f>
        <v>Comodato</v>
      </c>
      <c r="G16" s="87" t="str">
        <f>IFERROR(VLOOKUP($C$8,FORMATO1,10,FALSE)," ")</f>
        <v xml:space="preserve"> </v>
      </c>
      <c r="H16" s="84" t="s">
        <v>885</v>
      </c>
      <c r="I16" s="132"/>
      <c r="J16" s="34"/>
    </row>
    <row r="17" spans="1:16" s="79" customFormat="1" ht="9.9499999999999993" customHeight="1" x14ac:dyDescent="0.25">
      <c r="A17" s="74"/>
      <c r="B17" s="75"/>
      <c r="C17" s="76"/>
      <c r="D17" s="76"/>
      <c r="E17" s="77"/>
      <c r="F17" s="75"/>
      <c r="G17" s="76"/>
      <c r="H17" s="75"/>
      <c r="I17" s="76"/>
      <c r="J17" s="78"/>
    </row>
    <row r="18" spans="1:16" s="81" customFormat="1" ht="25.5" x14ac:dyDescent="0.25">
      <c r="A18" s="80"/>
      <c r="B18" s="101" t="s">
        <v>886</v>
      </c>
      <c r="C18" s="133"/>
      <c r="D18" s="83" t="s">
        <v>888</v>
      </c>
      <c r="E18" s="133"/>
      <c r="F18" s="83" t="s">
        <v>887</v>
      </c>
      <c r="G18" s="132"/>
      <c r="H18" s="83" t="s">
        <v>889</v>
      </c>
      <c r="I18" s="133"/>
      <c r="J18" s="82"/>
    </row>
    <row r="19" spans="1:16" ht="9.9499999999999993" customHeight="1" x14ac:dyDescent="0.25">
      <c r="A19" s="49"/>
      <c r="B19" s="97"/>
      <c r="C19" s="97"/>
      <c r="D19" s="97"/>
      <c r="E19" s="33"/>
      <c r="F19" s="97"/>
      <c r="G19" s="97"/>
      <c r="H19" s="97"/>
      <c r="I19" s="97"/>
      <c r="J19" s="54"/>
    </row>
    <row r="20" spans="1:16" s="81" customFormat="1" ht="38.25" customHeight="1" x14ac:dyDescent="0.25">
      <c r="A20" s="80"/>
      <c r="B20" s="239" t="s">
        <v>890</v>
      </c>
      <c r="C20" s="240"/>
      <c r="D20" s="132"/>
      <c r="E20" s="33"/>
      <c r="F20" s="83" t="s">
        <v>891</v>
      </c>
      <c r="G20" s="132"/>
      <c r="H20" s="83" t="s">
        <v>892</v>
      </c>
      <c r="I20" s="18"/>
      <c r="J20" s="82"/>
    </row>
    <row r="21" spans="1:16" ht="9.9499999999999993" customHeight="1" x14ac:dyDescent="0.25">
      <c r="A21" s="49"/>
      <c r="B21" s="97"/>
      <c r="C21" s="97"/>
      <c r="D21" s="97"/>
      <c r="E21" s="33"/>
      <c r="F21" s="97"/>
      <c r="G21" s="97"/>
      <c r="H21" s="97"/>
      <c r="I21" s="97"/>
      <c r="J21" s="54"/>
    </row>
    <row r="22" spans="1:16" s="81" customFormat="1" ht="39.950000000000003" customHeight="1" x14ac:dyDescent="0.25">
      <c r="A22" s="80"/>
      <c r="B22" s="96" t="s">
        <v>913</v>
      </c>
      <c r="C22" s="134"/>
      <c r="D22" s="96" t="s">
        <v>914</v>
      </c>
      <c r="E22" s="248">
        <v>0</v>
      </c>
      <c r="F22" s="249"/>
      <c r="G22" s="96" t="s">
        <v>915</v>
      </c>
      <c r="H22" s="246"/>
      <c r="I22" s="247"/>
      <c r="J22" s="82"/>
    </row>
    <row r="23" spans="1:16" ht="9.9499999999999993" customHeight="1" thickBot="1" x14ac:dyDescent="0.3">
      <c r="A23" s="49"/>
      <c r="B23" s="97"/>
      <c r="C23" s="97"/>
      <c r="D23" s="97"/>
      <c r="E23" s="33"/>
      <c r="F23" s="97"/>
      <c r="G23" s="97"/>
      <c r="H23" s="97"/>
      <c r="I23" s="97"/>
      <c r="J23" s="54"/>
    </row>
    <row r="24" spans="1:16" ht="15" customHeight="1" x14ac:dyDescent="0.25">
      <c r="A24" s="85"/>
      <c r="B24" s="235" t="s">
        <v>894</v>
      </c>
      <c r="C24" s="235"/>
      <c r="D24" s="235"/>
      <c r="E24" s="235"/>
      <c r="F24" s="235"/>
      <c r="G24" s="235"/>
      <c r="H24" s="235"/>
      <c r="I24" s="235"/>
      <c r="J24" s="86"/>
    </row>
    <row r="25" spans="1:16" ht="9.9499999999999993" customHeight="1" x14ac:dyDescent="0.25">
      <c r="A25" s="49"/>
      <c r="B25" s="97"/>
      <c r="C25" s="97"/>
      <c r="D25" s="97"/>
      <c r="E25" s="33"/>
      <c r="F25" s="97"/>
      <c r="G25" s="97"/>
      <c r="H25" s="97"/>
      <c r="I25" s="97"/>
      <c r="J25" s="54"/>
    </row>
    <row r="26" spans="1:16" s="60" customFormat="1" ht="38.25" customHeight="1" x14ac:dyDescent="0.25">
      <c r="A26" s="57"/>
      <c r="B26" s="102" t="str">
        <f>'Ficha 1 MyM'!M10</f>
        <v>VALOR VIGENCIA
2021</v>
      </c>
      <c r="C26" s="102" t="str">
        <f>'Ficha 1 MyM'!N10</f>
        <v>VALOR
VIGENCIA FUTURA
2022</v>
      </c>
      <c r="D26" s="102" t="str">
        <f>'Ficha 1 MyM'!O10</f>
        <v>TOTAL RECURSOS
20xx + 20xx</v>
      </c>
      <c r="E26" s="58" t="str">
        <f>'Ficha 1 MyM'!Q10</f>
        <v>GASTO RECURRENTE</v>
      </c>
      <c r="F26" s="102" t="str">
        <f>'Ficha 1 MyM'!P10</f>
        <v>NIVEL IMPORTANCIA</v>
      </c>
      <c r="G26" s="242" t="str">
        <f>'Ficha 1 MyM'!R10</f>
        <v>PRODUCTO</v>
      </c>
      <c r="H26" s="242"/>
      <c r="I26" s="242"/>
      <c r="J26" s="59"/>
    </row>
    <row r="27" spans="1:16" ht="21.75" customHeight="1" x14ac:dyDescent="0.25">
      <c r="A27" s="49"/>
      <c r="B27" s="116" t="str">
        <f>IFERROR(VLOOKUP($C$8,FORMATO1,13,FALSE)," ")</f>
        <v xml:space="preserve"> </v>
      </c>
      <c r="C27" s="116" t="str">
        <f>IFERROR(VLOOKUP($C$8,FORMATO1,14,FALSE)," ")</f>
        <v xml:space="preserve"> </v>
      </c>
      <c r="D27" s="117" t="str">
        <f>IFERROR(VLOOKUP($C$8,FORMATO1,15,FALSE)," ")</f>
        <v xml:space="preserve"> </v>
      </c>
      <c r="E27" s="118" t="str">
        <f>IFERROR(VLOOKUP($C$8,FORMATO1,17,FALSE)," ")</f>
        <v xml:space="preserve"> </v>
      </c>
      <c r="F27" s="87" t="str">
        <f>IFERROR(VLOOKUP($C$8,FORMATO1,16,FALSE)," ")</f>
        <v xml:space="preserve"> </v>
      </c>
      <c r="G27" s="243" t="str">
        <f>IFERROR(VLOOKUP($C$8,FORMATO1,18,FALSE)," ")</f>
        <v xml:space="preserve"> </v>
      </c>
      <c r="H27" s="244"/>
      <c r="I27" s="245"/>
      <c r="J27" s="54"/>
      <c r="P27" s="60"/>
    </row>
    <row r="28" spans="1:16" ht="9.9499999999999993" customHeight="1" x14ac:dyDescent="0.25">
      <c r="A28" s="49"/>
      <c r="B28" s="97"/>
      <c r="C28" s="97"/>
      <c r="D28" s="97"/>
      <c r="E28" s="97"/>
      <c r="F28" s="33"/>
      <c r="G28" s="33"/>
      <c r="H28" s="33"/>
      <c r="I28" s="97"/>
      <c r="J28" s="54"/>
      <c r="L28" s="51"/>
      <c r="M28" s="73"/>
      <c r="O28" s="51"/>
      <c r="P28" s="60"/>
    </row>
    <row r="29" spans="1:16" ht="65.099999999999994" customHeight="1" x14ac:dyDescent="0.25">
      <c r="A29" s="39"/>
      <c r="B29" s="52" t="str">
        <f>'Ficha 1 MyM'!L10</f>
        <v>OBJETO</v>
      </c>
      <c r="C29" s="250" t="str">
        <f>IFERROR(VLOOKUP($C$8,FORMATO1,12,FALSE)," ")</f>
        <v xml:space="preserve"> </v>
      </c>
      <c r="D29" s="250"/>
      <c r="E29" s="250"/>
      <c r="F29" s="250"/>
      <c r="G29" s="250"/>
      <c r="H29" s="250"/>
      <c r="I29" s="250"/>
      <c r="J29" s="54"/>
      <c r="P29" s="60"/>
    </row>
    <row r="30" spans="1:16" ht="9.9499999999999993" customHeight="1" thickBot="1" x14ac:dyDescent="0.3">
      <c r="A30" s="55"/>
      <c r="B30" s="31"/>
      <c r="C30" s="31"/>
      <c r="D30" s="31"/>
      <c r="E30" s="31"/>
      <c r="F30" s="31"/>
      <c r="G30" s="31"/>
      <c r="H30" s="31"/>
      <c r="I30" s="31"/>
      <c r="J30" s="56"/>
    </row>
    <row r="31" spans="1:16" ht="9.9499999999999993" customHeight="1" x14ac:dyDescent="0.25">
      <c r="A31" s="49"/>
      <c r="B31" s="97"/>
      <c r="C31" s="97"/>
      <c r="D31" s="97"/>
      <c r="E31" s="97"/>
      <c r="F31" s="97"/>
      <c r="G31" s="97"/>
      <c r="H31" s="97"/>
      <c r="I31" s="97"/>
      <c r="J31" s="54"/>
    </row>
    <row r="32" spans="1:16" ht="15" customHeight="1" x14ac:dyDescent="0.25">
      <c r="A32" s="92" t="s">
        <v>895</v>
      </c>
      <c r="B32" s="224" t="s">
        <v>896</v>
      </c>
      <c r="C32" s="224"/>
      <c r="D32" s="224"/>
      <c r="E32" s="224"/>
      <c r="F32" s="224"/>
      <c r="G32" s="224"/>
      <c r="H32" s="224"/>
      <c r="I32" s="224"/>
      <c r="J32" s="54"/>
    </row>
    <row r="33" spans="1:10" ht="99.95" customHeight="1" x14ac:dyDescent="0.25">
      <c r="A33" s="93"/>
      <c r="B33" s="225" t="s">
        <v>916</v>
      </c>
      <c r="C33" s="226"/>
      <c r="D33" s="226"/>
      <c r="E33" s="226"/>
      <c r="F33" s="226"/>
      <c r="G33" s="226"/>
      <c r="H33" s="226"/>
      <c r="I33" s="227"/>
      <c r="J33" s="54"/>
    </row>
    <row r="34" spans="1:10" ht="9.9499999999999993" customHeight="1" x14ac:dyDescent="0.25">
      <c r="A34" s="49"/>
      <c r="B34" s="97"/>
      <c r="C34" s="97"/>
      <c r="D34" s="97"/>
      <c r="E34" s="97"/>
      <c r="F34" s="97"/>
      <c r="G34" s="97"/>
      <c r="H34" s="97"/>
      <c r="I34" s="97"/>
      <c r="J34" s="54"/>
    </row>
    <row r="35" spans="1:10" ht="15" customHeight="1" x14ac:dyDescent="0.25">
      <c r="A35" s="92" t="s">
        <v>897</v>
      </c>
      <c r="B35" s="224" t="s">
        <v>898</v>
      </c>
      <c r="C35" s="224"/>
      <c r="D35" s="224"/>
      <c r="E35" s="224"/>
      <c r="F35" s="224"/>
      <c r="G35" s="224"/>
      <c r="H35" s="224"/>
      <c r="I35" s="224"/>
      <c r="J35" s="54"/>
    </row>
    <row r="36" spans="1:10" ht="99.95" customHeight="1" x14ac:dyDescent="0.25">
      <c r="A36" s="93"/>
      <c r="B36" s="225"/>
      <c r="C36" s="226"/>
      <c r="D36" s="226"/>
      <c r="E36" s="226"/>
      <c r="F36" s="226"/>
      <c r="G36" s="226"/>
      <c r="H36" s="226"/>
      <c r="I36" s="227"/>
      <c r="J36" s="54"/>
    </row>
    <row r="37" spans="1:10" ht="9.9499999999999993" customHeight="1" x14ac:dyDescent="0.25">
      <c r="A37" s="49"/>
      <c r="B37" s="97"/>
      <c r="C37" s="97"/>
      <c r="D37" s="97"/>
      <c r="E37" s="97"/>
      <c r="F37" s="97"/>
      <c r="G37" s="97"/>
      <c r="H37" s="97"/>
      <c r="I37" s="97"/>
      <c r="J37" s="54"/>
    </row>
    <row r="38" spans="1:10" ht="15" customHeight="1" x14ac:dyDescent="0.25">
      <c r="A38" s="92" t="s">
        <v>901</v>
      </c>
      <c r="B38" s="224" t="s">
        <v>879</v>
      </c>
      <c r="C38" s="224"/>
      <c r="D38" s="224"/>
      <c r="E38" s="224"/>
      <c r="F38" s="224"/>
      <c r="G38" s="224"/>
      <c r="H38" s="224"/>
      <c r="I38" s="224"/>
      <c r="J38" s="54"/>
    </row>
    <row r="39" spans="1:10" ht="99.95" customHeight="1" x14ac:dyDescent="0.25">
      <c r="A39" s="93"/>
      <c r="B39" s="228"/>
      <c r="C39" s="229"/>
      <c r="D39" s="229"/>
      <c r="E39" s="229"/>
      <c r="F39" s="229"/>
      <c r="G39" s="229"/>
      <c r="H39" s="229"/>
      <c r="I39" s="230"/>
      <c r="J39" s="54"/>
    </row>
    <row r="40" spans="1:10" ht="9.9499999999999993" customHeight="1" thickBot="1" x14ac:dyDescent="0.3">
      <c r="A40" s="49"/>
      <c r="B40" s="97"/>
      <c r="C40" s="97"/>
      <c r="D40" s="97"/>
      <c r="E40" s="97"/>
      <c r="F40" s="97"/>
      <c r="G40" s="97"/>
      <c r="H40" s="97"/>
      <c r="I40" s="97"/>
      <c r="J40" s="54"/>
    </row>
    <row r="41" spans="1:10" ht="15" customHeight="1" x14ac:dyDescent="0.25">
      <c r="A41" s="85"/>
      <c r="B41" s="235" t="s">
        <v>899</v>
      </c>
      <c r="C41" s="235"/>
      <c r="D41" s="235"/>
      <c r="E41" s="235"/>
      <c r="F41" s="235"/>
      <c r="G41" s="235"/>
      <c r="H41" s="235"/>
      <c r="I41" s="235"/>
      <c r="J41" s="86"/>
    </row>
    <row r="42" spans="1:10" ht="9.9499999999999993" customHeight="1" x14ac:dyDescent="0.25">
      <c r="A42" s="49"/>
      <c r="B42" s="97"/>
      <c r="C42" s="97"/>
      <c r="D42" s="97"/>
      <c r="E42" s="33"/>
      <c r="F42" s="97"/>
      <c r="G42" s="97"/>
      <c r="H42" s="97"/>
      <c r="I42" s="97"/>
      <c r="J42" s="54"/>
    </row>
    <row r="43" spans="1:10" ht="15" customHeight="1" x14ac:dyDescent="0.25">
      <c r="A43" s="92" t="s">
        <v>900</v>
      </c>
      <c r="B43" s="224" t="s">
        <v>867</v>
      </c>
      <c r="C43" s="224"/>
      <c r="D43" s="224"/>
      <c r="E43" s="233"/>
      <c r="F43" s="224"/>
      <c r="G43" s="224"/>
      <c r="H43" s="224"/>
      <c r="I43" s="224"/>
      <c r="J43" s="54"/>
    </row>
    <row r="44" spans="1:10" x14ac:dyDescent="0.25">
      <c r="A44" s="93"/>
      <c r="B44" s="234" t="s">
        <v>868</v>
      </c>
      <c r="C44" s="234"/>
      <c r="D44" s="225"/>
      <c r="E44" s="135"/>
      <c r="F44" s="227" t="s">
        <v>871</v>
      </c>
      <c r="G44" s="234"/>
      <c r="H44" s="234"/>
      <c r="I44" s="234"/>
      <c r="J44" s="54"/>
    </row>
    <row r="45" spans="1:10" x14ac:dyDescent="0.25">
      <c r="A45" s="93"/>
      <c r="B45" s="234" t="s">
        <v>869</v>
      </c>
      <c r="C45" s="234"/>
      <c r="D45" s="225"/>
      <c r="E45" s="136"/>
      <c r="F45" s="227" t="s">
        <v>872</v>
      </c>
      <c r="G45" s="234"/>
      <c r="H45" s="234"/>
      <c r="I45" s="234"/>
      <c r="J45" s="54"/>
    </row>
    <row r="46" spans="1:10" x14ac:dyDescent="0.25">
      <c r="A46" s="93"/>
      <c r="B46" s="234" t="s">
        <v>870</v>
      </c>
      <c r="C46" s="234"/>
      <c r="D46" s="225"/>
      <c r="E46" s="136"/>
      <c r="F46" s="227" t="s">
        <v>873</v>
      </c>
      <c r="G46" s="234"/>
      <c r="H46" s="234"/>
      <c r="I46" s="234"/>
      <c r="J46" s="54"/>
    </row>
    <row r="47" spans="1:10" x14ac:dyDescent="0.25">
      <c r="A47" s="93"/>
      <c r="B47" s="234" t="s">
        <v>874</v>
      </c>
      <c r="C47" s="234"/>
      <c r="D47" s="225"/>
      <c r="E47" s="136"/>
      <c r="F47" s="227" t="s">
        <v>874</v>
      </c>
      <c r="G47" s="234"/>
      <c r="H47" s="234"/>
      <c r="I47" s="234"/>
      <c r="J47" s="54"/>
    </row>
    <row r="48" spans="1:10" x14ac:dyDescent="0.25">
      <c r="A48" s="93"/>
      <c r="B48" s="234"/>
      <c r="C48" s="234"/>
      <c r="D48" s="225"/>
      <c r="E48" s="137"/>
      <c r="F48" s="227"/>
      <c r="G48" s="234"/>
      <c r="H48" s="234"/>
      <c r="I48" s="234"/>
      <c r="J48" s="54"/>
    </row>
    <row r="49" spans="1:10" ht="9.9499999999999993" customHeight="1" x14ac:dyDescent="0.25">
      <c r="A49" s="49"/>
      <c r="B49" s="97"/>
      <c r="C49" s="97"/>
      <c r="D49" s="97"/>
      <c r="E49" s="97"/>
      <c r="F49" s="97"/>
      <c r="G49" s="97"/>
      <c r="H49" s="97"/>
      <c r="I49" s="97"/>
      <c r="J49" s="54"/>
    </row>
    <row r="50" spans="1:10" ht="15" customHeight="1" x14ac:dyDescent="0.25">
      <c r="A50" s="92" t="s">
        <v>902</v>
      </c>
      <c r="B50" s="224" t="s">
        <v>838</v>
      </c>
      <c r="C50" s="224"/>
      <c r="D50" s="224"/>
      <c r="E50" s="224"/>
      <c r="F50" s="224"/>
      <c r="G50" s="224"/>
      <c r="H50" s="224"/>
      <c r="I50" s="224"/>
      <c r="J50" s="54"/>
    </row>
    <row r="51" spans="1:10" s="72" customFormat="1" ht="15" customHeight="1" x14ac:dyDescent="0.25">
      <c r="A51" s="94"/>
      <c r="B51" s="236" t="s">
        <v>875</v>
      </c>
      <c r="C51" s="238"/>
      <c r="D51" s="238"/>
      <c r="E51" s="237"/>
      <c r="F51" s="236" t="s">
        <v>876</v>
      </c>
      <c r="G51" s="237"/>
      <c r="H51" s="236" t="s">
        <v>877</v>
      </c>
      <c r="I51" s="237"/>
      <c r="J51" s="71"/>
    </row>
    <row r="52" spans="1:10" ht="27.95" customHeight="1" x14ac:dyDescent="0.25">
      <c r="A52" s="94">
        <v>1</v>
      </c>
      <c r="B52" s="221"/>
      <c r="C52" s="222"/>
      <c r="D52" s="222"/>
      <c r="E52" s="223"/>
      <c r="F52" s="219" t="s">
        <v>878</v>
      </c>
      <c r="G52" s="220"/>
      <c r="H52" s="212">
        <v>0</v>
      </c>
      <c r="I52" s="213"/>
      <c r="J52" s="54"/>
    </row>
    <row r="53" spans="1:10" ht="27.95" customHeight="1" x14ac:dyDescent="0.25">
      <c r="A53" s="94">
        <v>2</v>
      </c>
      <c r="B53" s="221"/>
      <c r="C53" s="222"/>
      <c r="D53" s="222"/>
      <c r="E53" s="223"/>
      <c r="F53" s="219" t="s">
        <v>878</v>
      </c>
      <c r="G53" s="220"/>
      <c r="H53" s="212">
        <v>0</v>
      </c>
      <c r="I53" s="213"/>
      <c r="J53" s="54"/>
    </row>
    <row r="54" spans="1:10" ht="27.95" customHeight="1" x14ac:dyDescent="0.25">
      <c r="A54" s="94">
        <v>3</v>
      </c>
      <c r="B54" s="221"/>
      <c r="C54" s="222"/>
      <c r="D54" s="222"/>
      <c r="E54" s="223"/>
      <c r="F54" s="219" t="s">
        <v>878</v>
      </c>
      <c r="G54" s="220"/>
      <c r="H54" s="212">
        <v>0</v>
      </c>
      <c r="I54" s="213"/>
      <c r="J54" s="54"/>
    </row>
    <row r="55" spans="1:10" ht="27.95" customHeight="1" x14ac:dyDescent="0.25">
      <c r="A55" s="94">
        <v>4</v>
      </c>
      <c r="B55" s="221"/>
      <c r="C55" s="222"/>
      <c r="D55" s="222"/>
      <c r="E55" s="223"/>
      <c r="F55" s="219" t="s">
        <v>878</v>
      </c>
      <c r="G55" s="220"/>
      <c r="H55" s="212">
        <v>0</v>
      </c>
      <c r="I55" s="213"/>
      <c r="J55" s="54"/>
    </row>
    <row r="56" spans="1:10" ht="27.95" customHeight="1" x14ac:dyDescent="0.25">
      <c r="A56" s="94">
        <v>5</v>
      </c>
      <c r="B56" s="221"/>
      <c r="C56" s="222"/>
      <c r="D56" s="222"/>
      <c r="E56" s="223"/>
      <c r="F56" s="219" t="s">
        <v>878</v>
      </c>
      <c r="G56" s="220"/>
      <c r="H56" s="212">
        <v>0</v>
      </c>
      <c r="I56" s="213"/>
      <c r="J56" s="54"/>
    </row>
    <row r="57" spans="1:10" ht="9.9499999999999993" customHeight="1" x14ac:dyDescent="0.25">
      <c r="A57" s="49"/>
      <c r="B57" s="97"/>
      <c r="C57" s="97"/>
      <c r="D57" s="97"/>
      <c r="E57" s="97"/>
      <c r="F57" s="97"/>
      <c r="G57" s="97"/>
      <c r="H57" s="97"/>
      <c r="I57" s="97"/>
      <c r="J57" s="54"/>
    </row>
    <row r="58" spans="1:10" ht="15" customHeight="1" x14ac:dyDescent="0.25">
      <c r="A58" s="92" t="s">
        <v>866</v>
      </c>
      <c r="B58" s="224" t="s">
        <v>912</v>
      </c>
      <c r="C58" s="224"/>
      <c r="D58" s="224"/>
      <c r="E58" s="224"/>
      <c r="F58" s="224"/>
      <c r="G58" s="224"/>
      <c r="H58" s="224"/>
      <c r="I58" s="224"/>
      <c r="J58" s="54"/>
    </row>
    <row r="59" spans="1:10" s="62" customFormat="1" x14ac:dyDescent="0.25">
      <c r="A59" s="95">
        <v>1</v>
      </c>
      <c r="B59" s="215" t="s">
        <v>907</v>
      </c>
      <c r="C59" s="216"/>
      <c r="D59" s="216"/>
      <c r="E59" s="216"/>
      <c r="F59" s="216"/>
      <c r="G59" s="217"/>
      <c r="H59" s="212">
        <v>0</v>
      </c>
      <c r="I59" s="213"/>
      <c r="J59" s="61"/>
    </row>
    <row r="60" spans="1:10" s="62" customFormat="1" x14ac:dyDescent="0.25">
      <c r="A60" s="95">
        <v>2</v>
      </c>
      <c r="B60" s="215" t="s">
        <v>908</v>
      </c>
      <c r="C60" s="216"/>
      <c r="D60" s="216"/>
      <c r="E60" s="216"/>
      <c r="F60" s="216"/>
      <c r="G60" s="217"/>
      <c r="H60" s="212">
        <v>0</v>
      </c>
      <c r="I60" s="213"/>
      <c r="J60" s="61"/>
    </row>
    <row r="61" spans="1:10" s="62" customFormat="1" x14ac:dyDescent="0.25">
      <c r="A61" s="94">
        <v>3</v>
      </c>
      <c r="B61" s="218" t="s">
        <v>909</v>
      </c>
      <c r="C61" s="218"/>
      <c r="D61" s="218"/>
      <c r="E61" s="218"/>
      <c r="F61" s="218"/>
      <c r="G61" s="218"/>
      <c r="H61" s="214">
        <v>0</v>
      </c>
      <c r="I61" s="214"/>
      <c r="J61" s="61"/>
    </row>
    <row r="62" spans="1:10" s="62" customFormat="1" x14ac:dyDescent="0.25">
      <c r="A62" s="94">
        <v>4</v>
      </c>
      <c r="B62" s="218" t="s">
        <v>910</v>
      </c>
      <c r="C62" s="218"/>
      <c r="D62" s="218"/>
      <c r="E62" s="218"/>
      <c r="F62" s="218"/>
      <c r="G62" s="218"/>
      <c r="H62" s="214">
        <v>0</v>
      </c>
      <c r="I62" s="214"/>
      <c r="J62" s="61"/>
    </row>
    <row r="63" spans="1:10" s="62" customFormat="1" x14ac:dyDescent="0.25">
      <c r="A63" s="94">
        <v>5</v>
      </c>
      <c r="B63" s="218" t="s">
        <v>911</v>
      </c>
      <c r="C63" s="218"/>
      <c r="D63" s="218"/>
      <c r="E63" s="218"/>
      <c r="F63" s="218"/>
      <c r="G63" s="218"/>
      <c r="H63" s="214">
        <v>0</v>
      </c>
      <c r="I63" s="214"/>
      <c r="J63" s="61"/>
    </row>
    <row r="64" spans="1:10" s="62" customFormat="1" x14ac:dyDescent="0.25">
      <c r="A64" s="94">
        <v>6</v>
      </c>
      <c r="B64" s="218" t="s">
        <v>874</v>
      </c>
      <c r="C64" s="218"/>
      <c r="D64" s="218"/>
      <c r="E64" s="218"/>
      <c r="F64" s="218"/>
      <c r="G64" s="218"/>
      <c r="H64" s="214">
        <v>0</v>
      </c>
      <c r="I64" s="214"/>
      <c r="J64" s="61"/>
    </row>
    <row r="65" spans="1:10" s="62" customFormat="1" x14ac:dyDescent="0.25">
      <c r="A65" s="94">
        <v>7</v>
      </c>
      <c r="B65" s="218"/>
      <c r="C65" s="218"/>
      <c r="D65" s="218"/>
      <c r="E65" s="218"/>
      <c r="F65" s="218"/>
      <c r="G65" s="218"/>
      <c r="H65" s="214">
        <v>0</v>
      </c>
      <c r="I65" s="214"/>
      <c r="J65" s="61"/>
    </row>
    <row r="66" spans="1:10" s="62" customFormat="1" x14ac:dyDescent="0.25">
      <c r="A66" s="94">
        <v>8</v>
      </c>
      <c r="B66" s="218"/>
      <c r="C66" s="218"/>
      <c r="D66" s="218"/>
      <c r="E66" s="218"/>
      <c r="F66" s="218"/>
      <c r="G66" s="218"/>
      <c r="H66" s="214">
        <v>0</v>
      </c>
      <c r="I66" s="214"/>
      <c r="J66" s="61"/>
    </row>
    <row r="67" spans="1:10" s="62" customFormat="1" x14ac:dyDescent="0.25">
      <c r="A67" s="94">
        <v>9</v>
      </c>
      <c r="B67" s="218"/>
      <c r="C67" s="218"/>
      <c r="D67" s="218"/>
      <c r="E67" s="218"/>
      <c r="F67" s="218"/>
      <c r="G67" s="218"/>
      <c r="H67" s="214">
        <v>0</v>
      </c>
      <c r="I67" s="214"/>
      <c r="J67" s="61"/>
    </row>
    <row r="68" spans="1:10" s="62" customFormat="1" x14ac:dyDescent="0.25">
      <c r="A68" s="94">
        <v>10</v>
      </c>
      <c r="B68" s="218"/>
      <c r="C68" s="218"/>
      <c r="D68" s="218"/>
      <c r="E68" s="218"/>
      <c r="F68" s="218"/>
      <c r="G68" s="218"/>
      <c r="H68" s="214">
        <v>0</v>
      </c>
      <c r="I68" s="214"/>
      <c r="J68" s="61"/>
    </row>
    <row r="69" spans="1:10" s="62" customFormat="1" ht="9.9499999999999993" customHeight="1" x14ac:dyDescent="0.25">
      <c r="A69" s="93"/>
      <c r="B69" s="232"/>
      <c r="C69" s="232"/>
      <c r="D69" s="232"/>
      <c r="E69" s="232"/>
      <c r="F69" s="232"/>
      <c r="G69" s="232"/>
      <c r="H69" s="214"/>
      <c r="I69" s="214"/>
      <c r="J69" s="61"/>
    </row>
    <row r="70" spans="1:10" s="62" customFormat="1" x14ac:dyDescent="0.25">
      <c r="A70" s="93"/>
      <c r="B70" s="232"/>
      <c r="C70" s="232"/>
      <c r="D70" s="232"/>
      <c r="E70" s="232"/>
      <c r="F70" s="232"/>
      <c r="G70" s="232"/>
      <c r="H70" s="231">
        <f>SUM(H59:I69)</f>
        <v>0</v>
      </c>
      <c r="I70" s="231"/>
      <c r="J70" s="61"/>
    </row>
    <row r="71" spans="1:10" x14ac:dyDescent="0.25">
      <c r="A71" s="49"/>
      <c r="B71" s="33"/>
      <c r="C71" s="46"/>
      <c r="D71" s="46"/>
      <c r="E71" s="46"/>
      <c r="F71" s="46"/>
      <c r="G71" s="46"/>
      <c r="H71" s="46"/>
      <c r="I71" s="33"/>
      <c r="J71" s="34"/>
    </row>
    <row r="72" spans="1:10" x14ac:dyDescent="0.25">
      <c r="A72" s="49" t="s">
        <v>10</v>
      </c>
      <c r="B72" s="46"/>
      <c r="C72" s="199">
        <f>IFERROR(('Ficha 1 MyM'!C43)," ")</f>
        <v>0</v>
      </c>
      <c r="D72" s="200"/>
      <c r="E72" s="201"/>
      <c r="F72" s="33"/>
      <c r="G72" s="46"/>
      <c r="J72" s="34"/>
    </row>
    <row r="73" spans="1:10" x14ac:dyDescent="0.25">
      <c r="A73" s="49" t="s">
        <v>809</v>
      </c>
      <c r="B73" s="33"/>
      <c r="C73" s="199">
        <f>IFERROR(('Ficha 1 MyM'!C44)," ")</f>
        <v>0</v>
      </c>
      <c r="D73" s="200"/>
      <c r="E73" s="201"/>
      <c r="F73" s="33"/>
      <c r="G73" s="33"/>
      <c r="H73" s="48" t="s">
        <v>995</v>
      </c>
      <c r="I73" s="18" t="s">
        <v>903</v>
      </c>
      <c r="J73" s="34"/>
    </row>
    <row r="74" spans="1:10" x14ac:dyDescent="0.25">
      <c r="A74" s="49"/>
      <c r="B74" s="33"/>
      <c r="C74" s="33"/>
      <c r="D74" s="33"/>
      <c r="E74" s="33"/>
      <c r="F74" s="33"/>
      <c r="G74" s="33"/>
      <c r="H74" s="33"/>
      <c r="I74" s="33"/>
      <c r="J74" s="34"/>
    </row>
    <row r="75" spans="1:10" x14ac:dyDescent="0.25">
      <c r="A75" s="49" t="s">
        <v>11</v>
      </c>
      <c r="B75" s="46"/>
      <c r="C75" s="199">
        <f>IFERROR(('Ficha 1 MyM'!C46)," ")</f>
        <v>0</v>
      </c>
      <c r="D75" s="200"/>
      <c r="E75" s="201"/>
      <c r="F75" s="33"/>
      <c r="G75" s="33"/>
      <c r="H75" s="33"/>
      <c r="I75" s="33"/>
      <c r="J75" s="34"/>
    </row>
    <row r="76" spans="1:10" x14ac:dyDescent="0.25">
      <c r="A76" s="49" t="s">
        <v>809</v>
      </c>
      <c r="B76" s="33"/>
      <c r="C76" s="199">
        <f>IFERROR(('Ficha 1 MyM'!C47)," ")</f>
        <v>0</v>
      </c>
      <c r="D76" s="200"/>
      <c r="E76" s="201"/>
      <c r="F76" s="33"/>
      <c r="G76" s="33"/>
      <c r="H76" s="33"/>
      <c r="I76" s="33"/>
      <c r="J76" s="34"/>
    </row>
    <row r="77" spans="1:10" ht="9.9499999999999993" customHeight="1" thickBot="1" x14ac:dyDescent="0.3">
      <c r="A77" s="29"/>
      <c r="B77" s="30"/>
      <c r="C77" s="30"/>
      <c r="D77" s="30"/>
      <c r="E77" s="30"/>
      <c r="F77" s="30"/>
      <c r="G77" s="30"/>
      <c r="H77" s="30"/>
      <c r="I77" s="30"/>
      <c r="J77" s="32"/>
    </row>
    <row r="80" spans="1:10" x14ac:dyDescent="0.25">
      <c r="A80" s="211" t="s">
        <v>1011</v>
      </c>
      <c r="B80" s="211"/>
    </row>
    <row r="81" spans="2:9" ht="15.75" thickBot="1" x14ac:dyDescent="0.3"/>
    <row r="82" spans="2:9" x14ac:dyDescent="0.25">
      <c r="B82" s="184"/>
      <c r="C82" s="36"/>
      <c r="D82" s="45"/>
      <c r="F82" s="184"/>
      <c r="G82" s="36"/>
      <c r="H82" s="36"/>
      <c r="I82" s="45"/>
    </row>
    <row r="83" spans="2:9" x14ac:dyDescent="0.25">
      <c r="B83" s="179"/>
      <c r="C83" s="33"/>
      <c r="D83" s="34"/>
      <c r="F83" s="179"/>
      <c r="G83" s="33"/>
      <c r="H83" s="33"/>
      <c r="I83" s="34"/>
    </row>
    <row r="84" spans="2:9" x14ac:dyDescent="0.25">
      <c r="B84" s="179"/>
      <c r="C84" s="33"/>
      <c r="D84" s="34"/>
      <c r="F84" s="179"/>
      <c r="G84" s="33"/>
      <c r="H84" s="33"/>
      <c r="I84" s="34"/>
    </row>
    <row r="85" spans="2:9" x14ac:dyDescent="0.25">
      <c r="B85" s="179"/>
      <c r="C85" s="33"/>
      <c r="D85" s="34"/>
      <c r="F85" s="179"/>
      <c r="G85" s="33"/>
      <c r="H85" s="33"/>
      <c r="I85" s="34"/>
    </row>
    <row r="86" spans="2:9" x14ac:dyDescent="0.25">
      <c r="B86" s="179"/>
      <c r="C86" s="33"/>
      <c r="D86" s="34"/>
      <c r="F86" s="179"/>
      <c r="G86" s="33"/>
      <c r="H86" s="33"/>
      <c r="I86" s="34"/>
    </row>
    <row r="87" spans="2:9" x14ac:dyDescent="0.25">
      <c r="B87" s="179"/>
      <c r="C87" s="33"/>
      <c r="D87" s="34"/>
      <c r="F87" s="179"/>
      <c r="G87" s="33"/>
      <c r="H87" s="33"/>
      <c r="I87" s="34"/>
    </row>
    <row r="88" spans="2:9" x14ac:dyDescent="0.25">
      <c r="B88" s="179"/>
      <c r="C88" s="33"/>
      <c r="D88" s="34"/>
      <c r="F88" s="179"/>
      <c r="G88" s="33"/>
      <c r="H88" s="33"/>
      <c r="I88" s="34"/>
    </row>
    <row r="89" spans="2:9" x14ac:dyDescent="0.25">
      <c r="B89" s="179"/>
      <c r="C89" s="33"/>
      <c r="D89" s="34"/>
      <c r="F89" s="179"/>
      <c r="G89" s="33"/>
      <c r="H89" s="33"/>
      <c r="I89" s="34"/>
    </row>
    <row r="90" spans="2:9" x14ac:dyDescent="0.25">
      <c r="B90" s="179"/>
      <c r="C90" s="33"/>
      <c r="D90" s="34"/>
      <c r="F90" s="179"/>
      <c r="G90" s="33"/>
      <c r="H90" s="33"/>
      <c r="I90" s="34"/>
    </row>
    <row r="91" spans="2:9" x14ac:dyDescent="0.25">
      <c r="B91" s="179"/>
      <c r="C91" s="33"/>
      <c r="D91" s="34"/>
      <c r="F91" s="179"/>
      <c r="G91" s="33"/>
      <c r="H91" s="33"/>
      <c r="I91" s="34"/>
    </row>
    <row r="92" spans="2:9" x14ac:dyDescent="0.25">
      <c r="B92" s="179"/>
      <c r="C92" s="33"/>
      <c r="D92" s="34"/>
      <c r="F92" s="179"/>
      <c r="G92" s="33"/>
      <c r="H92" s="33"/>
      <c r="I92" s="34"/>
    </row>
    <row r="93" spans="2:9" x14ac:dyDescent="0.25">
      <c r="B93" s="179"/>
      <c r="C93" s="33"/>
      <c r="D93" s="34"/>
      <c r="F93" s="179"/>
      <c r="G93" s="33"/>
      <c r="H93" s="33"/>
      <c r="I93" s="34"/>
    </row>
    <row r="94" spans="2:9" x14ac:dyDescent="0.25">
      <c r="B94" s="179"/>
      <c r="C94" s="33"/>
      <c r="D94" s="34"/>
      <c r="F94" s="179"/>
      <c r="G94" s="33"/>
      <c r="H94" s="33"/>
      <c r="I94" s="34"/>
    </row>
    <row r="95" spans="2:9" x14ac:dyDescent="0.25">
      <c r="B95" s="179"/>
      <c r="C95" s="33"/>
      <c r="D95" s="34"/>
      <c r="F95" s="179"/>
      <c r="G95" s="33"/>
      <c r="H95" s="33"/>
      <c r="I95" s="34"/>
    </row>
    <row r="96" spans="2:9" x14ac:dyDescent="0.25">
      <c r="B96" s="179"/>
      <c r="C96" s="33"/>
      <c r="D96" s="34"/>
      <c r="F96" s="179"/>
      <c r="G96" s="33"/>
      <c r="H96" s="33"/>
      <c r="I96" s="34"/>
    </row>
    <row r="97" spans="2:9" x14ac:dyDescent="0.25">
      <c r="B97" s="179"/>
      <c r="C97" s="33"/>
      <c r="D97" s="34"/>
      <c r="F97" s="179"/>
      <c r="G97" s="33"/>
      <c r="H97" s="33"/>
      <c r="I97" s="34"/>
    </row>
    <row r="98" spans="2:9" ht="15.75" thickBot="1" x14ac:dyDescent="0.3">
      <c r="B98" s="150"/>
      <c r="C98" s="30"/>
      <c r="D98" s="32"/>
      <c r="F98" s="150"/>
      <c r="G98" s="30"/>
      <c r="H98" s="30"/>
      <c r="I98" s="32"/>
    </row>
    <row r="100" spans="2:9" ht="15.75" thickBot="1" x14ac:dyDescent="0.3"/>
    <row r="101" spans="2:9" x14ac:dyDescent="0.25">
      <c r="B101" s="184"/>
      <c r="C101" s="36"/>
      <c r="D101" s="45"/>
      <c r="F101" s="184"/>
      <c r="G101" s="36"/>
      <c r="H101" s="36"/>
      <c r="I101" s="45"/>
    </row>
    <row r="102" spans="2:9" x14ac:dyDescent="0.25">
      <c r="B102" s="179"/>
      <c r="C102" s="33"/>
      <c r="D102" s="34"/>
      <c r="F102" s="179"/>
      <c r="G102" s="33"/>
      <c r="H102" s="33"/>
      <c r="I102" s="34"/>
    </row>
    <row r="103" spans="2:9" x14ac:dyDescent="0.25">
      <c r="B103" s="179"/>
      <c r="C103" s="33"/>
      <c r="D103" s="34"/>
      <c r="F103" s="179"/>
      <c r="G103" s="33"/>
      <c r="H103" s="33"/>
      <c r="I103" s="34"/>
    </row>
    <row r="104" spans="2:9" x14ac:dyDescent="0.25">
      <c r="B104" s="179"/>
      <c r="C104" s="33"/>
      <c r="D104" s="34"/>
      <c r="F104" s="179"/>
      <c r="G104" s="33"/>
      <c r="H104" s="33"/>
      <c r="I104" s="34"/>
    </row>
    <row r="105" spans="2:9" x14ac:dyDescent="0.25">
      <c r="B105" s="179"/>
      <c r="C105" s="33"/>
      <c r="D105" s="34"/>
      <c r="F105" s="179"/>
      <c r="G105" s="33"/>
      <c r="H105" s="33"/>
      <c r="I105" s="34"/>
    </row>
    <row r="106" spans="2:9" x14ac:dyDescent="0.25">
      <c r="B106" s="179"/>
      <c r="C106" s="33"/>
      <c r="D106" s="34"/>
      <c r="F106" s="179"/>
      <c r="G106" s="33"/>
      <c r="H106" s="33"/>
      <c r="I106" s="34"/>
    </row>
    <row r="107" spans="2:9" x14ac:dyDescent="0.25">
      <c r="B107" s="179"/>
      <c r="C107" s="33"/>
      <c r="D107" s="34"/>
      <c r="F107" s="179"/>
      <c r="G107" s="33"/>
      <c r="H107" s="33"/>
      <c r="I107" s="34"/>
    </row>
    <row r="108" spans="2:9" x14ac:dyDescent="0.25">
      <c r="B108" s="179"/>
      <c r="C108" s="33"/>
      <c r="D108" s="34"/>
      <c r="F108" s="179"/>
      <c r="G108" s="33"/>
      <c r="H108" s="33"/>
      <c r="I108" s="34"/>
    </row>
    <row r="109" spans="2:9" x14ac:dyDescent="0.25">
      <c r="B109" s="179"/>
      <c r="C109" s="33"/>
      <c r="D109" s="34"/>
      <c r="F109" s="179"/>
      <c r="G109" s="33"/>
      <c r="H109" s="33"/>
      <c r="I109" s="34"/>
    </row>
    <row r="110" spans="2:9" x14ac:dyDescent="0.25">
      <c r="B110" s="179"/>
      <c r="C110" s="33"/>
      <c r="D110" s="34"/>
      <c r="F110" s="179"/>
      <c r="G110" s="33"/>
      <c r="H110" s="33"/>
      <c r="I110" s="34"/>
    </row>
    <row r="111" spans="2:9" x14ac:dyDescent="0.25">
      <c r="B111" s="179"/>
      <c r="C111" s="33"/>
      <c r="D111" s="34"/>
      <c r="F111" s="179"/>
      <c r="G111" s="33"/>
      <c r="H111" s="33"/>
      <c r="I111" s="34"/>
    </row>
    <row r="112" spans="2:9" x14ac:dyDescent="0.25">
      <c r="B112" s="179"/>
      <c r="C112" s="33"/>
      <c r="D112" s="34"/>
      <c r="F112" s="179"/>
      <c r="G112" s="33"/>
      <c r="H112" s="33"/>
      <c r="I112" s="34"/>
    </row>
    <row r="113" spans="2:9" x14ac:dyDescent="0.25">
      <c r="B113" s="179"/>
      <c r="C113" s="33"/>
      <c r="D113" s="34"/>
      <c r="F113" s="179"/>
      <c r="G113" s="33"/>
      <c r="H113" s="33"/>
      <c r="I113" s="34"/>
    </row>
    <row r="114" spans="2:9" x14ac:dyDescent="0.25">
      <c r="B114" s="179"/>
      <c r="C114" s="33"/>
      <c r="D114" s="34"/>
      <c r="F114" s="179"/>
      <c r="G114" s="33"/>
      <c r="H114" s="33"/>
      <c r="I114" s="34"/>
    </row>
    <row r="115" spans="2:9" x14ac:dyDescent="0.25">
      <c r="B115" s="179"/>
      <c r="C115" s="33"/>
      <c r="D115" s="34"/>
      <c r="F115" s="179"/>
      <c r="G115" s="33"/>
      <c r="H115" s="33"/>
      <c r="I115" s="34"/>
    </row>
    <row r="116" spans="2:9" x14ac:dyDescent="0.25">
      <c r="B116" s="179"/>
      <c r="C116" s="33"/>
      <c r="D116" s="34"/>
      <c r="F116" s="179"/>
      <c r="G116" s="33"/>
      <c r="H116" s="33"/>
      <c r="I116" s="34"/>
    </row>
    <row r="117" spans="2:9" ht="15.75" thickBot="1" x14ac:dyDescent="0.3">
      <c r="B117" s="150"/>
      <c r="C117" s="30"/>
      <c r="D117" s="32"/>
      <c r="F117" s="150"/>
      <c r="G117" s="30"/>
      <c r="H117" s="30"/>
      <c r="I117" s="32"/>
    </row>
    <row r="120" spans="2:9" x14ac:dyDescent="0.25">
      <c r="B120" s="251" t="s">
        <v>1012</v>
      </c>
      <c r="C120" s="251" t="s">
        <v>1013</v>
      </c>
      <c r="D120" s="251" t="s">
        <v>1014</v>
      </c>
      <c r="E120" s="253" t="s">
        <v>11</v>
      </c>
      <c r="F120" s="254"/>
      <c r="G120" s="255"/>
    </row>
    <row r="121" spans="2:9" ht="18" customHeight="1" x14ac:dyDescent="0.25">
      <c r="B121" s="252" t="s">
        <v>1019</v>
      </c>
      <c r="C121" s="252" t="s">
        <v>1020</v>
      </c>
      <c r="D121" s="252" t="s">
        <v>1021</v>
      </c>
      <c r="E121" s="256" t="s">
        <v>1015</v>
      </c>
      <c r="F121" s="257"/>
      <c r="G121" s="258"/>
    </row>
    <row r="122" spans="2:9" x14ac:dyDescent="0.25">
      <c r="B122" s="251" t="s">
        <v>1016</v>
      </c>
      <c r="C122" s="265" t="s">
        <v>876</v>
      </c>
      <c r="D122" s="265" t="s">
        <v>876</v>
      </c>
      <c r="E122" s="259" t="s">
        <v>876</v>
      </c>
      <c r="F122" s="260"/>
      <c r="G122" s="261"/>
    </row>
    <row r="123" spans="2:9" x14ac:dyDescent="0.25">
      <c r="B123" s="267" t="s">
        <v>1022</v>
      </c>
      <c r="C123" s="266">
        <v>44699</v>
      </c>
      <c r="D123" s="266">
        <v>44705</v>
      </c>
      <c r="E123" s="262" t="s">
        <v>1023</v>
      </c>
      <c r="F123" s="263"/>
      <c r="G123" s="264"/>
    </row>
  </sheetData>
  <mergeCells count="88">
    <mergeCell ref="E120:G120"/>
    <mergeCell ref="E121:G121"/>
    <mergeCell ref="E122:G122"/>
    <mergeCell ref="E123:G123"/>
    <mergeCell ref="B20:C20"/>
    <mergeCell ref="C15:E15"/>
    <mergeCell ref="B10:I10"/>
    <mergeCell ref="B24:I24"/>
    <mergeCell ref="B32:I32"/>
    <mergeCell ref="G26:I26"/>
    <mergeCell ref="G27:I27"/>
    <mergeCell ref="C16:E16"/>
    <mergeCell ref="G12:I12"/>
    <mergeCell ref="G13:I13"/>
    <mergeCell ref="H22:I22"/>
    <mergeCell ref="E22:F22"/>
    <mergeCell ref="C29:I29"/>
    <mergeCell ref="B51:E51"/>
    <mergeCell ref="F51:G51"/>
    <mergeCell ref="F47:I47"/>
    <mergeCell ref="F48:I48"/>
    <mergeCell ref="B48:D48"/>
    <mergeCell ref="B33:I33"/>
    <mergeCell ref="B41:I41"/>
    <mergeCell ref="H51:I51"/>
    <mergeCell ref="C72:E72"/>
    <mergeCell ref="C73:E73"/>
    <mergeCell ref="F45:I45"/>
    <mergeCell ref="F46:I46"/>
    <mergeCell ref="B52:E52"/>
    <mergeCell ref="F52:G52"/>
    <mergeCell ref="B53:E53"/>
    <mergeCell ref="F53:G53"/>
    <mergeCell ref="B44:D44"/>
    <mergeCell ref="B45:D45"/>
    <mergeCell ref="B46:D46"/>
    <mergeCell ref="B47:D47"/>
    <mergeCell ref="B54:E54"/>
    <mergeCell ref="C75:E75"/>
    <mergeCell ref="C76:E76"/>
    <mergeCell ref="B35:I35"/>
    <mergeCell ref="B36:I36"/>
    <mergeCell ref="B58:I58"/>
    <mergeCell ref="B38:I38"/>
    <mergeCell ref="B39:I39"/>
    <mergeCell ref="B50:I50"/>
    <mergeCell ref="B61:G61"/>
    <mergeCell ref="H69:I69"/>
    <mergeCell ref="H70:I70"/>
    <mergeCell ref="B69:G69"/>
    <mergeCell ref="B70:G70"/>
    <mergeCell ref="B59:G59"/>
    <mergeCell ref="B43:I43"/>
    <mergeCell ref="F44:I44"/>
    <mergeCell ref="D1:G1"/>
    <mergeCell ref="D2:G2"/>
    <mergeCell ref="D3:G3"/>
    <mergeCell ref="B5:I5"/>
    <mergeCell ref="B6:I6"/>
    <mergeCell ref="B67:G67"/>
    <mergeCell ref="B65:G65"/>
    <mergeCell ref="B66:G66"/>
    <mergeCell ref="F54:G54"/>
    <mergeCell ref="B55:E55"/>
    <mergeCell ref="F55:G55"/>
    <mergeCell ref="B56:E56"/>
    <mergeCell ref="F56:G56"/>
    <mergeCell ref="H52:I52"/>
    <mergeCell ref="H53:I53"/>
    <mergeCell ref="H54:I54"/>
    <mergeCell ref="H55:I55"/>
    <mergeCell ref="H56:I56"/>
    <mergeCell ref="A80:B80"/>
    <mergeCell ref="H59:I59"/>
    <mergeCell ref="H60:I60"/>
    <mergeCell ref="H61:I61"/>
    <mergeCell ref="H62:I62"/>
    <mergeCell ref="H68:I68"/>
    <mergeCell ref="H63:I63"/>
    <mergeCell ref="H64:I64"/>
    <mergeCell ref="H67:I67"/>
    <mergeCell ref="H65:I65"/>
    <mergeCell ref="H66:I66"/>
    <mergeCell ref="B60:G60"/>
    <mergeCell ref="B62:G62"/>
    <mergeCell ref="B68:G68"/>
    <mergeCell ref="B63:G63"/>
    <mergeCell ref="B64:G64"/>
  </mergeCells>
  <dataValidations disablePrompts="1" count="2">
    <dataValidation type="list" allowBlank="1" showInputMessage="1" showErrorMessage="1" sqref="I73 I20" xr:uid="{9CE980FD-78EF-468D-A8A6-38A3E1F506BD}">
      <formula1>"SI,NO"</formula1>
    </dataValidation>
    <dataValidation type="list" allowBlank="1" showInputMessage="1" showErrorMessage="1" sqref="I15" xr:uid="{33ECEEBA-C5B8-4A0E-8079-68E1E00208F8}">
      <formula1>"X"</formula1>
    </dataValidation>
  </dataValidations>
  <printOptions horizontalCentered="1"/>
  <pageMargins left="0.70866141732283472" right="0.70866141732283472" top="0.74803149606299213" bottom="0.55000000000000004" header="0.31496062992125984" footer="0.31496062992125984"/>
  <pageSetup paperSize="258" scale="32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C54B-1EBE-4235-A3BE-6E6DD59D98C7}">
  <sheetPr>
    <pageSetUpPr fitToPage="1"/>
  </sheetPr>
  <dimension ref="A1:P123"/>
  <sheetViews>
    <sheetView view="pageBreakPreview" zoomScaleNormal="75" zoomScaleSheetLayoutView="10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ColWidth="11.42578125" defaultRowHeight="15" x14ac:dyDescent="0.25"/>
  <cols>
    <col min="1" max="1" width="5.7109375" style="27" customWidth="1"/>
    <col min="2" max="4" width="18.7109375" style="28" customWidth="1"/>
    <col min="5" max="5" width="12.140625" style="28" customWidth="1"/>
    <col min="6" max="6" width="15.140625" style="28" customWidth="1"/>
    <col min="7" max="7" width="11.42578125" style="28" customWidth="1"/>
    <col min="8" max="8" width="24.42578125" style="28" customWidth="1"/>
    <col min="9" max="9" width="24.28515625" style="28" customWidth="1"/>
    <col min="10" max="10" width="5.7109375" style="28" customWidth="1"/>
    <col min="11" max="16384" width="11.42578125" style="28"/>
  </cols>
  <sheetData>
    <row r="1" spans="1:10" ht="15" customHeight="1" x14ac:dyDescent="0.25">
      <c r="A1" s="35" t="s">
        <v>810</v>
      </c>
      <c r="B1" s="36"/>
      <c r="C1" s="37"/>
      <c r="D1" s="208" t="s">
        <v>0</v>
      </c>
      <c r="E1" s="208"/>
      <c r="F1" s="208"/>
      <c r="G1" s="208"/>
      <c r="H1" s="193"/>
      <c r="I1" s="37"/>
      <c r="J1" s="38"/>
    </row>
    <row r="2" spans="1:10" ht="15" customHeight="1" x14ac:dyDescent="0.25">
      <c r="A2" s="39"/>
      <c r="B2" s="33"/>
      <c r="C2" s="40"/>
      <c r="D2" s="209" t="s">
        <v>1</v>
      </c>
      <c r="E2" s="209"/>
      <c r="F2" s="209"/>
      <c r="G2" s="209"/>
      <c r="H2" s="194"/>
      <c r="I2" s="40"/>
      <c r="J2" s="41"/>
    </row>
    <row r="3" spans="1:10" ht="15" customHeight="1" thickBot="1" x14ac:dyDescent="0.3">
      <c r="A3" s="29"/>
      <c r="B3" s="30"/>
      <c r="C3" s="42"/>
      <c r="D3" s="210" t="s">
        <v>880</v>
      </c>
      <c r="E3" s="210"/>
      <c r="F3" s="210"/>
      <c r="G3" s="210"/>
      <c r="H3" s="195"/>
      <c r="I3" s="42"/>
      <c r="J3" s="43"/>
    </row>
    <row r="4" spans="1:10" ht="9.9499999999999993" customHeight="1" x14ac:dyDescent="0.25">
      <c r="A4" s="44"/>
      <c r="B4" s="36"/>
      <c r="C4" s="36"/>
      <c r="D4" s="36"/>
      <c r="E4" s="36"/>
      <c r="F4" s="36"/>
      <c r="G4" s="36"/>
      <c r="H4" s="36"/>
      <c r="I4" s="36"/>
      <c r="J4" s="45"/>
    </row>
    <row r="5" spans="1:10" ht="15" customHeight="1" x14ac:dyDescent="0.25">
      <c r="A5" s="39"/>
      <c r="B5" s="207" t="s">
        <v>1018</v>
      </c>
      <c r="C5" s="207"/>
      <c r="D5" s="207"/>
      <c r="E5" s="207"/>
      <c r="F5" s="207"/>
      <c r="G5" s="207"/>
      <c r="H5" s="207"/>
      <c r="I5" s="207"/>
      <c r="J5" s="54"/>
    </row>
    <row r="6" spans="1:10" ht="15" customHeight="1" x14ac:dyDescent="0.25">
      <c r="A6" s="39"/>
      <c r="B6" s="207" t="s">
        <v>799</v>
      </c>
      <c r="C6" s="207"/>
      <c r="D6" s="207"/>
      <c r="E6" s="207"/>
      <c r="F6" s="207"/>
      <c r="G6" s="207"/>
      <c r="H6" s="207"/>
      <c r="I6" s="207"/>
      <c r="J6" s="54"/>
    </row>
    <row r="7" spans="1:10" ht="15" customHeight="1" x14ac:dyDescent="0.25">
      <c r="A7" s="39"/>
      <c r="B7" s="63"/>
      <c r="C7" s="140" t="s">
        <v>996</v>
      </c>
      <c r="D7" s="192"/>
      <c r="E7" s="192"/>
      <c r="F7" s="192"/>
      <c r="G7" s="192"/>
      <c r="H7" s="192"/>
      <c r="I7" s="192"/>
      <c r="J7" s="54"/>
    </row>
    <row r="8" spans="1:10" ht="15" customHeight="1" x14ac:dyDescent="0.25">
      <c r="A8" s="39"/>
      <c r="B8" s="52" t="s">
        <v>836</v>
      </c>
      <c r="C8" s="131"/>
      <c r="D8" s="192"/>
      <c r="G8" s="33"/>
      <c r="H8" s="51" t="str">
        <f>'Ficha 1 MyM'!E8</f>
        <v>FECHA:</v>
      </c>
      <c r="I8" s="115" t="str">
        <f>'Ficha 1 MyM'!$F$8</f>
        <v>dd-mm-aa</v>
      </c>
      <c r="J8" s="54"/>
    </row>
    <row r="9" spans="1:10" ht="15.75" thickBot="1" x14ac:dyDescent="0.3">
      <c r="A9" s="39"/>
      <c r="B9" s="52"/>
      <c r="C9" s="192"/>
      <c r="D9" s="192"/>
      <c r="E9" s="51"/>
      <c r="F9" s="64"/>
      <c r="G9" s="33"/>
      <c r="H9" s="64"/>
      <c r="I9" s="192"/>
      <c r="J9" s="54"/>
    </row>
    <row r="10" spans="1:10" ht="15" customHeight="1" x14ac:dyDescent="0.25">
      <c r="A10" s="85"/>
      <c r="B10" s="235" t="s">
        <v>893</v>
      </c>
      <c r="C10" s="235"/>
      <c r="D10" s="235"/>
      <c r="E10" s="235"/>
      <c r="F10" s="235"/>
      <c r="G10" s="235"/>
      <c r="H10" s="235"/>
      <c r="I10" s="235"/>
      <c r="J10" s="86"/>
    </row>
    <row r="11" spans="1:10" ht="9.9499999999999993" customHeight="1" x14ac:dyDescent="0.25">
      <c r="A11" s="49"/>
      <c r="B11" s="192"/>
      <c r="C11" s="192"/>
      <c r="D11" s="192"/>
      <c r="E11" s="33"/>
      <c r="F11" s="192"/>
      <c r="G11" s="192"/>
      <c r="H11" s="192"/>
      <c r="I11" s="192"/>
      <c r="J11" s="54"/>
    </row>
    <row r="12" spans="1:10" ht="15" customHeight="1" x14ac:dyDescent="0.25">
      <c r="A12" s="39"/>
      <c r="B12" s="52" t="str">
        <f>'Ficha 1 MyM'!B10</f>
        <v>SECCIONAL</v>
      </c>
      <c r="C12" s="139" t="str">
        <f>IFERROR(VLOOKUP($C$8,FORMATO1,2,FALSE)," ")</f>
        <v xml:space="preserve"> </v>
      </c>
      <c r="D12" s="192"/>
      <c r="E12" s="52" t="str">
        <f>'Ficha 1 MyM'!D10</f>
        <v>DEPARTAMENTO</v>
      </c>
      <c r="F12" s="33"/>
      <c r="G12" s="241" t="str">
        <f>IFERROR(VLOOKUP($C$8,FORMATO1,4,FALSE)," ")</f>
        <v xml:space="preserve"> </v>
      </c>
      <c r="H12" s="241"/>
      <c r="I12" s="241"/>
      <c r="J12" s="54"/>
    </row>
    <row r="13" spans="1:10" ht="15" customHeight="1" x14ac:dyDescent="0.25">
      <c r="A13" s="39"/>
      <c r="B13" s="52" t="str">
        <f>'Ficha 1 MyM'!C10</f>
        <v>COORDINACIÓN</v>
      </c>
      <c r="C13" s="138" t="str">
        <f>IFERROR(VLOOKUP($C$8,FORMATO1,3,FALSE)," ")</f>
        <v xml:space="preserve"> </v>
      </c>
      <c r="D13" s="192"/>
      <c r="E13" s="52" t="str">
        <f>'Ficha 1 MyM'!F10</f>
        <v>CIUDAD o MUNICIPIO</v>
      </c>
      <c r="F13" s="33"/>
      <c r="G13" s="241" t="str">
        <f>IFERROR(VLOOKUP($C$8,FORMATO1,6,FALSE)," ")</f>
        <v xml:space="preserve"> </v>
      </c>
      <c r="H13" s="241"/>
      <c r="I13" s="241"/>
      <c r="J13" s="54"/>
    </row>
    <row r="14" spans="1:10" ht="9.9499999999999993" customHeight="1" x14ac:dyDescent="0.2">
      <c r="A14" s="39"/>
      <c r="B14" s="52"/>
      <c r="C14" s="192"/>
      <c r="D14" s="53"/>
      <c r="E14" s="33"/>
      <c r="F14" s="192"/>
      <c r="G14" s="192"/>
      <c r="H14" s="192"/>
      <c r="I14" s="192"/>
      <c r="J14" s="54"/>
    </row>
    <row r="15" spans="1:10" ht="27" customHeight="1" x14ac:dyDescent="0.25">
      <c r="A15" s="39"/>
      <c r="B15" s="51" t="str">
        <f>'Ficha 1 MyM'!H10</f>
        <v>DIRECCIÓN</v>
      </c>
      <c r="C15" s="241" t="str">
        <f>IFERROR(VLOOKUP($C$8,FORMATO1,8,FALSE)," ")</f>
        <v xml:space="preserve"> </v>
      </c>
      <c r="D15" s="241"/>
      <c r="E15" s="241"/>
      <c r="F15" s="84" t="str">
        <f>'Ficha 1 MyM'!I10</f>
        <v>Propio</v>
      </c>
      <c r="G15" s="87" t="str">
        <f>IFERROR(VLOOKUP($C$8,FORMATO1,9,FALSE)," ")</f>
        <v xml:space="preserve"> </v>
      </c>
      <c r="H15" s="84" t="s">
        <v>884</v>
      </c>
      <c r="I15" s="197"/>
      <c r="J15" s="34"/>
    </row>
    <row r="16" spans="1:10" ht="30" customHeight="1" x14ac:dyDescent="0.25">
      <c r="A16" s="39"/>
      <c r="B16" s="51" t="str">
        <f>'Ficha 1 MyM'!K10</f>
        <v>EDIFICIO</v>
      </c>
      <c r="C16" s="241" t="str">
        <f>IFERROR(VLOOKUP($C$8,FORMATO1,11,FALSE)," ")</f>
        <v xml:space="preserve"> </v>
      </c>
      <c r="D16" s="241"/>
      <c r="E16" s="241"/>
      <c r="F16" s="84" t="str">
        <f>'Ficha 1 MyM'!J10</f>
        <v>Comodato</v>
      </c>
      <c r="G16" s="87" t="str">
        <f>IFERROR(VLOOKUP($C$8,FORMATO1,10,FALSE)," ")</f>
        <v xml:space="preserve"> </v>
      </c>
      <c r="H16" s="84" t="s">
        <v>885</v>
      </c>
      <c r="I16" s="197"/>
      <c r="J16" s="34"/>
    </row>
    <row r="17" spans="1:16" s="79" customFormat="1" ht="9.9499999999999993" customHeight="1" x14ac:dyDescent="0.25">
      <c r="A17" s="74"/>
      <c r="B17" s="75"/>
      <c r="C17" s="76"/>
      <c r="D17" s="76"/>
      <c r="E17" s="77"/>
      <c r="F17" s="75"/>
      <c r="G17" s="76"/>
      <c r="H17" s="75"/>
      <c r="I17" s="76"/>
      <c r="J17" s="78"/>
    </row>
    <row r="18" spans="1:16" s="81" customFormat="1" ht="25.5" x14ac:dyDescent="0.25">
      <c r="A18" s="80"/>
      <c r="B18" s="196" t="s">
        <v>886</v>
      </c>
      <c r="C18" s="133"/>
      <c r="D18" s="83" t="s">
        <v>888</v>
      </c>
      <c r="E18" s="133"/>
      <c r="F18" s="83" t="s">
        <v>887</v>
      </c>
      <c r="G18" s="197"/>
      <c r="H18" s="83" t="s">
        <v>889</v>
      </c>
      <c r="I18" s="133"/>
      <c r="J18" s="82"/>
    </row>
    <row r="19" spans="1:16" ht="9.9499999999999993" customHeight="1" x14ac:dyDescent="0.25">
      <c r="A19" s="49"/>
      <c r="B19" s="192"/>
      <c r="C19" s="192"/>
      <c r="D19" s="192"/>
      <c r="E19" s="33"/>
      <c r="F19" s="192"/>
      <c r="G19" s="192"/>
      <c r="H19" s="192"/>
      <c r="I19" s="192"/>
      <c r="J19" s="54"/>
    </row>
    <row r="20" spans="1:16" s="81" customFormat="1" ht="38.25" customHeight="1" x14ac:dyDescent="0.25">
      <c r="A20" s="80"/>
      <c r="B20" s="239" t="s">
        <v>890</v>
      </c>
      <c r="C20" s="240"/>
      <c r="D20" s="197"/>
      <c r="E20" s="33"/>
      <c r="F20" s="83" t="s">
        <v>891</v>
      </c>
      <c r="G20" s="197"/>
      <c r="H20" s="83" t="s">
        <v>892</v>
      </c>
      <c r="I20" s="18"/>
      <c r="J20" s="82"/>
    </row>
    <row r="21" spans="1:16" ht="9.9499999999999993" customHeight="1" x14ac:dyDescent="0.25">
      <c r="A21" s="49"/>
      <c r="B21" s="192"/>
      <c r="C21" s="192"/>
      <c r="D21" s="192"/>
      <c r="E21" s="33"/>
      <c r="F21" s="192"/>
      <c r="G21" s="192"/>
      <c r="H21" s="192"/>
      <c r="I21" s="192"/>
      <c r="J21" s="54"/>
    </row>
    <row r="22" spans="1:16" s="81" customFormat="1" ht="39.950000000000003" customHeight="1" x14ac:dyDescent="0.25">
      <c r="A22" s="80"/>
      <c r="B22" s="96" t="s">
        <v>913</v>
      </c>
      <c r="C22" s="134"/>
      <c r="D22" s="96" t="s">
        <v>914</v>
      </c>
      <c r="E22" s="248">
        <v>0</v>
      </c>
      <c r="F22" s="249"/>
      <c r="G22" s="96" t="s">
        <v>915</v>
      </c>
      <c r="H22" s="246"/>
      <c r="I22" s="247"/>
      <c r="J22" s="82"/>
    </row>
    <row r="23" spans="1:16" ht="9.9499999999999993" customHeight="1" thickBot="1" x14ac:dyDescent="0.3">
      <c r="A23" s="49"/>
      <c r="B23" s="192"/>
      <c r="C23" s="192"/>
      <c r="D23" s="192"/>
      <c r="E23" s="33"/>
      <c r="F23" s="192"/>
      <c r="G23" s="192"/>
      <c r="H23" s="192"/>
      <c r="I23" s="192"/>
      <c r="J23" s="54"/>
    </row>
    <row r="24" spans="1:16" ht="15" customHeight="1" x14ac:dyDescent="0.25">
      <c r="A24" s="85"/>
      <c r="B24" s="235" t="s">
        <v>894</v>
      </c>
      <c r="C24" s="235"/>
      <c r="D24" s="235"/>
      <c r="E24" s="235"/>
      <c r="F24" s="235"/>
      <c r="G24" s="235"/>
      <c r="H24" s="235"/>
      <c r="I24" s="235"/>
      <c r="J24" s="86"/>
    </row>
    <row r="25" spans="1:16" ht="9.9499999999999993" customHeight="1" x14ac:dyDescent="0.25">
      <c r="A25" s="49"/>
      <c r="B25" s="192"/>
      <c r="C25" s="192"/>
      <c r="D25" s="192"/>
      <c r="E25" s="33"/>
      <c r="F25" s="192"/>
      <c r="G25" s="192"/>
      <c r="H25" s="192"/>
      <c r="I25" s="192"/>
      <c r="J25" s="54"/>
    </row>
    <row r="26" spans="1:16" s="60" customFormat="1" ht="38.25" customHeight="1" x14ac:dyDescent="0.25">
      <c r="A26" s="57"/>
      <c r="B26" s="198" t="str">
        <f>'Ficha 1 MyM'!M10</f>
        <v>VALOR VIGENCIA
2021</v>
      </c>
      <c r="C26" s="198" t="str">
        <f>'Ficha 1 MyM'!N10</f>
        <v>VALOR
VIGENCIA FUTURA
2022</v>
      </c>
      <c r="D26" s="198" t="str">
        <f>'Ficha 1 MyM'!O10</f>
        <v>TOTAL RECURSOS
20xx + 20xx</v>
      </c>
      <c r="E26" s="58" t="str">
        <f>'Ficha 1 MyM'!Q10</f>
        <v>GASTO RECURRENTE</v>
      </c>
      <c r="F26" s="198" t="str">
        <f>'Ficha 1 MyM'!P10</f>
        <v>NIVEL IMPORTANCIA</v>
      </c>
      <c r="G26" s="242" t="str">
        <f>'Ficha 1 MyM'!R10</f>
        <v>PRODUCTO</v>
      </c>
      <c r="H26" s="242"/>
      <c r="I26" s="242"/>
      <c r="J26" s="59"/>
    </row>
    <row r="27" spans="1:16" ht="21.75" customHeight="1" x14ac:dyDescent="0.25">
      <c r="A27" s="49"/>
      <c r="B27" s="116" t="str">
        <f>IFERROR(VLOOKUP($C$8,FORMATO1,13,FALSE)," ")</f>
        <v xml:space="preserve"> </v>
      </c>
      <c r="C27" s="116" t="str">
        <f>IFERROR(VLOOKUP($C$8,FORMATO1,14,FALSE)," ")</f>
        <v xml:space="preserve"> </v>
      </c>
      <c r="D27" s="117" t="str">
        <f>IFERROR(VLOOKUP($C$8,FORMATO1,15,FALSE)," ")</f>
        <v xml:space="preserve"> </v>
      </c>
      <c r="E27" s="118" t="str">
        <f>IFERROR(VLOOKUP($C$8,FORMATO1,17,FALSE)," ")</f>
        <v xml:space="preserve"> </v>
      </c>
      <c r="F27" s="87" t="str">
        <f>IFERROR(VLOOKUP($C$8,FORMATO1,16,FALSE)," ")</f>
        <v xml:space="preserve"> </v>
      </c>
      <c r="G27" s="243" t="str">
        <f>IFERROR(VLOOKUP($C$8,FORMATO1,18,FALSE)," ")</f>
        <v xml:space="preserve"> </v>
      </c>
      <c r="H27" s="244"/>
      <c r="I27" s="245"/>
      <c r="J27" s="54"/>
      <c r="P27" s="60"/>
    </row>
    <row r="28" spans="1:16" ht="9.9499999999999993" customHeight="1" x14ac:dyDescent="0.25">
      <c r="A28" s="49"/>
      <c r="B28" s="192"/>
      <c r="C28" s="192"/>
      <c r="D28" s="192"/>
      <c r="E28" s="192"/>
      <c r="F28" s="33"/>
      <c r="G28" s="33"/>
      <c r="H28" s="33"/>
      <c r="I28" s="192"/>
      <c r="J28" s="54"/>
      <c r="L28" s="51"/>
      <c r="M28" s="73"/>
      <c r="O28" s="51"/>
      <c r="P28" s="60"/>
    </row>
    <row r="29" spans="1:16" ht="65.099999999999994" customHeight="1" x14ac:dyDescent="0.25">
      <c r="A29" s="39"/>
      <c r="B29" s="52" t="str">
        <f>'Ficha 1 MyM'!L10</f>
        <v>OBJETO</v>
      </c>
      <c r="C29" s="250" t="str">
        <f>IFERROR(VLOOKUP($C$8,FORMATO1,12,FALSE)," ")</f>
        <v xml:space="preserve"> </v>
      </c>
      <c r="D29" s="250"/>
      <c r="E29" s="250"/>
      <c r="F29" s="250"/>
      <c r="G29" s="250"/>
      <c r="H29" s="250"/>
      <c r="I29" s="250"/>
      <c r="J29" s="54"/>
      <c r="P29" s="60"/>
    </row>
    <row r="30" spans="1:16" ht="9.9499999999999993" customHeight="1" thickBot="1" x14ac:dyDescent="0.3">
      <c r="A30" s="55"/>
      <c r="B30" s="31"/>
      <c r="C30" s="31"/>
      <c r="D30" s="31"/>
      <c r="E30" s="31"/>
      <c r="F30" s="31"/>
      <c r="G30" s="31"/>
      <c r="H30" s="31"/>
      <c r="I30" s="31"/>
      <c r="J30" s="56"/>
    </row>
    <row r="31" spans="1:16" ht="9.9499999999999993" customHeight="1" x14ac:dyDescent="0.25">
      <c r="A31" s="49"/>
      <c r="B31" s="192"/>
      <c r="C31" s="192"/>
      <c r="D31" s="192"/>
      <c r="E31" s="192"/>
      <c r="F31" s="192"/>
      <c r="G31" s="192"/>
      <c r="H31" s="192"/>
      <c r="I31" s="192"/>
      <c r="J31" s="54"/>
    </row>
    <row r="32" spans="1:16" ht="15" customHeight="1" x14ac:dyDescent="0.25">
      <c r="A32" s="92" t="s">
        <v>895</v>
      </c>
      <c r="B32" s="224" t="s">
        <v>896</v>
      </c>
      <c r="C32" s="224"/>
      <c r="D32" s="224"/>
      <c r="E32" s="224"/>
      <c r="F32" s="224"/>
      <c r="G32" s="224"/>
      <c r="H32" s="224"/>
      <c r="I32" s="224"/>
      <c r="J32" s="54"/>
    </row>
    <row r="33" spans="1:10" ht="99.95" customHeight="1" x14ac:dyDescent="0.25">
      <c r="A33" s="93"/>
      <c r="B33" s="225" t="s">
        <v>916</v>
      </c>
      <c r="C33" s="226"/>
      <c r="D33" s="226"/>
      <c r="E33" s="226"/>
      <c r="F33" s="226"/>
      <c r="G33" s="226"/>
      <c r="H33" s="226"/>
      <c r="I33" s="227"/>
      <c r="J33" s="54"/>
    </row>
    <row r="34" spans="1:10" ht="9.9499999999999993" customHeight="1" x14ac:dyDescent="0.25">
      <c r="A34" s="49"/>
      <c r="B34" s="192"/>
      <c r="C34" s="192"/>
      <c r="D34" s="192"/>
      <c r="E34" s="192"/>
      <c r="F34" s="192"/>
      <c r="G34" s="192"/>
      <c r="H34" s="192"/>
      <c r="I34" s="192"/>
      <c r="J34" s="54"/>
    </row>
    <row r="35" spans="1:10" ht="15" customHeight="1" x14ac:dyDescent="0.25">
      <c r="A35" s="92" t="s">
        <v>897</v>
      </c>
      <c r="B35" s="224" t="s">
        <v>898</v>
      </c>
      <c r="C35" s="224"/>
      <c r="D35" s="224"/>
      <c r="E35" s="224"/>
      <c r="F35" s="224"/>
      <c r="G35" s="224"/>
      <c r="H35" s="224"/>
      <c r="I35" s="224"/>
      <c r="J35" s="54"/>
    </row>
    <row r="36" spans="1:10" ht="99.95" customHeight="1" x14ac:dyDescent="0.25">
      <c r="A36" s="93"/>
      <c r="B36" s="225"/>
      <c r="C36" s="226"/>
      <c r="D36" s="226"/>
      <c r="E36" s="226"/>
      <c r="F36" s="226"/>
      <c r="G36" s="226"/>
      <c r="H36" s="226"/>
      <c r="I36" s="227"/>
      <c r="J36" s="54"/>
    </row>
    <row r="37" spans="1:10" ht="9.9499999999999993" customHeight="1" x14ac:dyDescent="0.25">
      <c r="A37" s="49"/>
      <c r="B37" s="192"/>
      <c r="C37" s="192"/>
      <c r="D37" s="192"/>
      <c r="E37" s="192"/>
      <c r="F37" s="192"/>
      <c r="G37" s="192"/>
      <c r="H37" s="192"/>
      <c r="I37" s="192"/>
      <c r="J37" s="54"/>
    </row>
    <row r="38" spans="1:10" ht="15" customHeight="1" x14ac:dyDescent="0.25">
      <c r="A38" s="92" t="s">
        <v>901</v>
      </c>
      <c r="B38" s="224" t="s">
        <v>879</v>
      </c>
      <c r="C38" s="224"/>
      <c r="D38" s="224"/>
      <c r="E38" s="224"/>
      <c r="F38" s="224"/>
      <c r="G38" s="224"/>
      <c r="H38" s="224"/>
      <c r="I38" s="224"/>
      <c r="J38" s="54"/>
    </row>
    <row r="39" spans="1:10" ht="99.95" customHeight="1" x14ac:dyDescent="0.25">
      <c r="A39" s="93"/>
      <c r="B39" s="228"/>
      <c r="C39" s="229"/>
      <c r="D39" s="229"/>
      <c r="E39" s="229"/>
      <c r="F39" s="229"/>
      <c r="G39" s="229"/>
      <c r="H39" s="229"/>
      <c r="I39" s="230"/>
      <c r="J39" s="54"/>
    </row>
    <row r="40" spans="1:10" ht="9.9499999999999993" customHeight="1" thickBot="1" x14ac:dyDescent="0.3">
      <c r="A40" s="49"/>
      <c r="B40" s="192"/>
      <c r="C40" s="192"/>
      <c r="D40" s="192"/>
      <c r="E40" s="192"/>
      <c r="F40" s="192"/>
      <c r="G40" s="192"/>
      <c r="H40" s="192"/>
      <c r="I40" s="192"/>
      <c r="J40" s="54"/>
    </row>
    <row r="41" spans="1:10" ht="15" customHeight="1" x14ac:dyDescent="0.25">
      <c r="A41" s="85"/>
      <c r="B41" s="235" t="s">
        <v>899</v>
      </c>
      <c r="C41" s="235"/>
      <c r="D41" s="235"/>
      <c r="E41" s="235"/>
      <c r="F41" s="235"/>
      <c r="G41" s="235"/>
      <c r="H41" s="235"/>
      <c r="I41" s="235"/>
      <c r="J41" s="86"/>
    </row>
    <row r="42" spans="1:10" ht="9.9499999999999993" customHeight="1" x14ac:dyDescent="0.25">
      <c r="A42" s="49"/>
      <c r="B42" s="192"/>
      <c r="C42" s="192"/>
      <c r="D42" s="192"/>
      <c r="E42" s="33"/>
      <c r="F42" s="192"/>
      <c r="G42" s="192"/>
      <c r="H42" s="192"/>
      <c r="I42" s="192"/>
      <c r="J42" s="54"/>
    </row>
    <row r="43" spans="1:10" ht="15" customHeight="1" x14ac:dyDescent="0.25">
      <c r="A43" s="92" t="s">
        <v>900</v>
      </c>
      <c r="B43" s="224" t="s">
        <v>867</v>
      </c>
      <c r="C43" s="224"/>
      <c r="D43" s="224"/>
      <c r="E43" s="233"/>
      <c r="F43" s="224"/>
      <c r="G43" s="224"/>
      <c r="H43" s="224"/>
      <c r="I43" s="224"/>
      <c r="J43" s="54"/>
    </row>
    <row r="44" spans="1:10" x14ac:dyDescent="0.25">
      <c r="A44" s="93"/>
      <c r="B44" s="234" t="s">
        <v>868</v>
      </c>
      <c r="C44" s="234"/>
      <c r="D44" s="225"/>
      <c r="E44" s="135"/>
      <c r="F44" s="227" t="s">
        <v>871</v>
      </c>
      <c r="G44" s="234"/>
      <c r="H44" s="234"/>
      <c r="I44" s="234"/>
      <c r="J44" s="54"/>
    </row>
    <row r="45" spans="1:10" x14ac:dyDescent="0.25">
      <c r="A45" s="93"/>
      <c r="B45" s="234" t="s">
        <v>869</v>
      </c>
      <c r="C45" s="234"/>
      <c r="D45" s="225"/>
      <c r="E45" s="136"/>
      <c r="F45" s="227" t="s">
        <v>872</v>
      </c>
      <c r="G45" s="234"/>
      <c r="H45" s="234"/>
      <c r="I45" s="234"/>
      <c r="J45" s="54"/>
    </row>
    <row r="46" spans="1:10" x14ac:dyDescent="0.25">
      <c r="A46" s="93"/>
      <c r="B46" s="234" t="s">
        <v>870</v>
      </c>
      <c r="C46" s="234"/>
      <c r="D46" s="225"/>
      <c r="E46" s="136"/>
      <c r="F46" s="227" t="s">
        <v>873</v>
      </c>
      <c r="G46" s="234"/>
      <c r="H46" s="234"/>
      <c r="I46" s="234"/>
      <c r="J46" s="54"/>
    </row>
    <row r="47" spans="1:10" x14ac:dyDescent="0.25">
      <c r="A47" s="93"/>
      <c r="B47" s="234" t="s">
        <v>874</v>
      </c>
      <c r="C47" s="234"/>
      <c r="D47" s="225"/>
      <c r="E47" s="136"/>
      <c r="F47" s="227" t="s">
        <v>874</v>
      </c>
      <c r="G47" s="234"/>
      <c r="H47" s="234"/>
      <c r="I47" s="234"/>
      <c r="J47" s="54"/>
    </row>
    <row r="48" spans="1:10" x14ac:dyDescent="0.25">
      <c r="A48" s="93"/>
      <c r="B48" s="234"/>
      <c r="C48" s="234"/>
      <c r="D48" s="225"/>
      <c r="E48" s="137"/>
      <c r="F48" s="227"/>
      <c r="G48" s="234"/>
      <c r="H48" s="234"/>
      <c r="I48" s="234"/>
      <c r="J48" s="54"/>
    </row>
    <row r="49" spans="1:10" ht="9.9499999999999993" customHeight="1" x14ac:dyDescent="0.25">
      <c r="A49" s="49"/>
      <c r="B49" s="192"/>
      <c r="C49" s="192"/>
      <c r="D49" s="192"/>
      <c r="E49" s="192"/>
      <c r="F49" s="192"/>
      <c r="G49" s="192"/>
      <c r="H49" s="192"/>
      <c r="I49" s="192"/>
      <c r="J49" s="54"/>
    </row>
    <row r="50" spans="1:10" ht="15" customHeight="1" x14ac:dyDescent="0.25">
      <c r="A50" s="92" t="s">
        <v>902</v>
      </c>
      <c r="B50" s="224" t="s">
        <v>838</v>
      </c>
      <c r="C50" s="224"/>
      <c r="D50" s="224"/>
      <c r="E50" s="224"/>
      <c r="F50" s="224"/>
      <c r="G50" s="224"/>
      <c r="H50" s="224"/>
      <c r="I50" s="224"/>
      <c r="J50" s="54"/>
    </row>
    <row r="51" spans="1:10" s="72" customFormat="1" ht="15" customHeight="1" x14ac:dyDescent="0.25">
      <c r="A51" s="94"/>
      <c r="B51" s="236" t="s">
        <v>875</v>
      </c>
      <c r="C51" s="238"/>
      <c r="D51" s="238"/>
      <c r="E51" s="237"/>
      <c r="F51" s="236" t="s">
        <v>876</v>
      </c>
      <c r="G51" s="237"/>
      <c r="H51" s="236" t="s">
        <v>877</v>
      </c>
      <c r="I51" s="237"/>
      <c r="J51" s="71"/>
    </row>
    <row r="52" spans="1:10" ht="27.95" customHeight="1" x14ac:dyDescent="0.25">
      <c r="A52" s="94">
        <v>1</v>
      </c>
      <c r="B52" s="221"/>
      <c r="C52" s="222"/>
      <c r="D52" s="222"/>
      <c r="E52" s="223"/>
      <c r="F52" s="219" t="s">
        <v>878</v>
      </c>
      <c r="G52" s="220"/>
      <c r="H52" s="212">
        <v>0</v>
      </c>
      <c r="I52" s="213"/>
      <c r="J52" s="54"/>
    </row>
    <row r="53" spans="1:10" ht="27.95" customHeight="1" x14ac:dyDescent="0.25">
      <c r="A53" s="94">
        <v>2</v>
      </c>
      <c r="B53" s="221"/>
      <c r="C53" s="222"/>
      <c r="D53" s="222"/>
      <c r="E53" s="223"/>
      <c r="F53" s="219" t="s">
        <v>878</v>
      </c>
      <c r="G53" s="220"/>
      <c r="H53" s="212">
        <v>0</v>
      </c>
      <c r="I53" s="213"/>
      <c r="J53" s="54"/>
    </row>
    <row r="54" spans="1:10" ht="27.95" customHeight="1" x14ac:dyDescent="0.25">
      <c r="A54" s="94">
        <v>3</v>
      </c>
      <c r="B54" s="221"/>
      <c r="C54" s="222"/>
      <c r="D54" s="222"/>
      <c r="E54" s="223"/>
      <c r="F54" s="219" t="s">
        <v>878</v>
      </c>
      <c r="G54" s="220"/>
      <c r="H54" s="212">
        <v>0</v>
      </c>
      <c r="I54" s="213"/>
      <c r="J54" s="54"/>
    </row>
    <row r="55" spans="1:10" ht="27.95" customHeight="1" x14ac:dyDescent="0.25">
      <c r="A55" s="94">
        <v>4</v>
      </c>
      <c r="B55" s="221"/>
      <c r="C55" s="222"/>
      <c r="D55" s="222"/>
      <c r="E55" s="223"/>
      <c r="F55" s="219" t="s">
        <v>878</v>
      </c>
      <c r="G55" s="220"/>
      <c r="H55" s="212">
        <v>0</v>
      </c>
      <c r="I55" s="213"/>
      <c r="J55" s="54"/>
    </row>
    <row r="56" spans="1:10" ht="27.95" customHeight="1" x14ac:dyDescent="0.25">
      <c r="A56" s="94">
        <v>5</v>
      </c>
      <c r="B56" s="221"/>
      <c r="C56" s="222"/>
      <c r="D56" s="222"/>
      <c r="E56" s="223"/>
      <c r="F56" s="219" t="s">
        <v>878</v>
      </c>
      <c r="G56" s="220"/>
      <c r="H56" s="212">
        <v>0</v>
      </c>
      <c r="I56" s="213"/>
      <c r="J56" s="54"/>
    </row>
    <row r="57" spans="1:10" ht="9.9499999999999993" customHeight="1" x14ac:dyDescent="0.25">
      <c r="A57" s="49"/>
      <c r="B57" s="192"/>
      <c r="C57" s="192"/>
      <c r="D57" s="192"/>
      <c r="E57" s="192"/>
      <c r="F57" s="192"/>
      <c r="G57" s="192"/>
      <c r="H57" s="192"/>
      <c r="I57" s="192"/>
      <c r="J57" s="54"/>
    </row>
    <row r="58" spans="1:10" ht="15" customHeight="1" x14ac:dyDescent="0.25">
      <c r="A58" s="92" t="s">
        <v>866</v>
      </c>
      <c r="B58" s="224" t="s">
        <v>912</v>
      </c>
      <c r="C58" s="224"/>
      <c r="D58" s="224"/>
      <c r="E58" s="224"/>
      <c r="F58" s="224"/>
      <c r="G58" s="224"/>
      <c r="H58" s="224"/>
      <c r="I58" s="224"/>
      <c r="J58" s="54"/>
    </row>
    <row r="59" spans="1:10" s="62" customFormat="1" x14ac:dyDescent="0.25">
      <c r="A59" s="95">
        <v>1</v>
      </c>
      <c r="B59" s="215" t="s">
        <v>907</v>
      </c>
      <c r="C59" s="216"/>
      <c r="D59" s="216"/>
      <c r="E59" s="216"/>
      <c r="F59" s="216"/>
      <c r="G59" s="217"/>
      <c r="H59" s="212">
        <v>0</v>
      </c>
      <c r="I59" s="213"/>
      <c r="J59" s="61"/>
    </row>
    <row r="60" spans="1:10" s="62" customFormat="1" x14ac:dyDescent="0.25">
      <c r="A60" s="95">
        <v>2</v>
      </c>
      <c r="B60" s="215" t="s">
        <v>908</v>
      </c>
      <c r="C60" s="216"/>
      <c r="D60" s="216"/>
      <c r="E60" s="216"/>
      <c r="F60" s="216"/>
      <c r="G60" s="217"/>
      <c r="H60" s="212">
        <v>0</v>
      </c>
      <c r="I60" s="213"/>
      <c r="J60" s="61"/>
    </row>
    <row r="61" spans="1:10" s="62" customFormat="1" x14ac:dyDescent="0.25">
      <c r="A61" s="94">
        <v>3</v>
      </c>
      <c r="B61" s="218" t="s">
        <v>909</v>
      </c>
      <c r="C61" s="218"/>
      <c r="D61" s="218"/>
      <c r="E61" s="218"/>
      <c r="F61" s="218"/>
      <c r="G61" s="218"/>
      <c r="H61" s="214">
        <v>0</v>
      </c>
      <c r="I61" s="214"/>
      <c r="J61" s="61"/>
    </row>
    <row r="62" spans="1:10" s="62" customFormat="1" x14ac:dyDescent="0.25">
      <c r="A62" s="94">
        <v>4</v>
      </c>
      <c r="B62" s="218" t="s">
        <v>910</v>
      </c>
      <c r="C62" s="218"/>
      <c r="D62" s="218"/>
      <c r="E62" s="218"/>
      <c r="F62" s="218"/>
      <c r="G62" s="218"/>
      <c r="H62" s="214">
        <v>0</v>
      </c>
      <c r="I62" s="214"/>
      <c r="J62" s="61"/>
    </row>
    <row r="63" spans="1:10" s="62" customFormat="1" x14ac:dyDescent="0.25">
      <c r="A63" s="94">
        <v>5</v>
      </c>
      <c r="B63" s="218" t="s">
        <v>911</v>
      </c>
      <c r="C63" s="218"/>
      <c r="D63" s="218"/>
      <c r="E63" s="218"/>
      <c r="F63" s="218"/>
      <c r="G63" s="218"/>
      <c r="H63" s="214">
        <v>0</v>
      </c>
      <c r="I63" s="214"/>
      <c r="J63" s="61"/>
    </row>
    <row r="64" spans="1:10" s="62" customFormat="1" x14ac:dyDescent="0.25">
      <c r="A64" s="94">
        <v>6</v>
      </c>
      <c r="B64" s="218" t="s">
        <v>874</v>
      </c>
      <c r="C64" s="218"/>
      <c r="D64" s="218"/>
      <c r="E64" s="218"/>
      <c r="F64" s="218"/>
      <c r="G64" s="218"/>
      <c r="H64" s="214">
        <v>0</v>
      </c>
      <c r="I64" s="214"/>
      <c r="J64" s="61"/>
    </row>
    <row r="65" spans="1:10" s="62" customFormat="1" x14ac:dyDescent="0.25">
      <c r="A65" s="94">
        <v>7</v>
      </c>
      <c r="B65" s="218"/>
      <c r="C65" s="218"/>
      <c r="D65" s="218"/>
      <c r="E65" s="218"/>
      <c r="F65" s="218"/>
      <c r="G65" s="218"/>
      <c r="H65" s="214">
        <v>0</v>
      </c>
      <c r="I65" s="214"/>
      <c r="J65" s="61"/>
    </row>
    <row r="66" spans="1:10" s="62" customFormat="1" x14ac:dyDescent="0.25">
      <c r="A66" s="94">
        <v>8</v>
      </c>
      <c r="B66" s="218"/>
      <c r="C66" s="218"/>
      <c r="D66" s="218"/>
      <c r="E66" s="218"/>
      <c r="F66" s="218"/>
      <c r="G66" s="218"/>
      <c r="H66" s="214">
        <v>0</v>
      </c>
      <c r="I66" s="214"/>
      <c r="J66" s="61"/>
    </row>
    <row r="67" spans="1:10" s="62" customFormat="1" x14ac:dyDescent="0.25">
      <c r="A67" s="94">
        <v>9</v>
      </c>
      <c r="B67" s="218"/>
      <c r="C67" s="218"/>
      <c r="D67" s="218"/>
      <c r="E67" s="218"/>
      <c r="F67" s="218"/>
      <c r="G67" s="218"/>
      <c r="H67" s="214">
        <v>0</v>
      </c>
      <c r="I67" s="214"/>
      <c r="J67" s="61"/>
    </row>
    <row r="68" spans="1:10" s="62" customFormat="1" x14ac:dyDescent="0.25">
      <c r="A68" s="94">
        <v>10</v>
      </c>
      <c r="B68" s="218"/>
      <c r="C68" s="218"/>
      <c r="D68" s="218"/>
      <c r="E68" s="218"/>
      <c r="F68" s="218"/>
      <c r="G68" s="218"/>
      <c r="H68" s="214">
        <v>0</v>
      </c>
      <c r="I68" s="214"/>
      <c r="J68" s="61"/>
    </row>
    <row r="69" spans="1:10" s="62" customFormat="1" ht="9.9499999999999993" customHeight="1" x14ac:dyDescent="0.25">
      <c r="A69" s="93"/>
      <c r="B69" s="232"/>
      <c r="C69" s="232"/>
      <c r="D69" s="232"/>
      <c r="E69" s="232"/>
      <c r="F69" s="232"/>
      <c r="G69" s="232"/>
      <c r="H69" s="214"/>
      <c r="I69" s="214"/>
      <c r="J69" s="61"/>
    </row>
    <row r="70" spans="1:10" s="62" customFormat="1" x14ac:dyDescent="0.25">
      <c r="A70" s="93"/>
      <c r="B70" s="232"/>
      <c r="C70" s="232"/>
      <c r="D70" s="232"/>
      <c r="E70" s="232"/>
      <c r="F70" s="232"/>
      <c r="G70" s="232"/>
      <c r="H70" s="231">
        <f>SUM(H59:I69)</f>
        <v>0</v>
      </c>
      <c r="I70" s="231"/>
      <c r="J70" s="61"/>
    </row>
    <row r="71" spans="1:10" x14ac:dyDescent="0.25">
      <c r="A71" s="49"/>
      <c r="B71" s="33"/>
      <c r="C71" s="46"/>
      <c r="D71" s="46"/>
      <c r="E71" s="46"/>
      <c r="F71" s="46"/>
      <c r="G71" s="46"/>
      <c r="H71" s="46"/>
      <c r="I71" s="33"/>
      <c r="J71" s="34"/>
    </row>
    <row r="72" spans="1:10" x14ac:dyDescent="0.25">
      <c r="A72" s="49" t="s">
        <v>10</v>
      </c>
      <c r="B72" s="46"/>
      <c r="C72" s="199">
        <f>IFERROR(('Ficha 1 MyM'!C43)," ")</f>
        <v>0</v>
      </c>
      <c r="D72" s="200"/>
      <c r="E72" s="201"/>
      <c r="F72" s="33"/>
      <c r="G72" s="46"/>
      <c r="J72" s="34"/>
    </row>
    <row r="73" spans="1:10" x14ac:dyDescent="0.25">
      <c r="A73" s="49" t="s">
        <v>809</v>
      </c>
      <c r="B73" s="33"/>
      <c r="C73" s="199">
        <f>IFERROR(('Ficha 1 MyM'!C44)," ")</f>
        <v>0</v>
      </c>
      <c r="D73" s="200"/>
      <c r="E73" s="201"/>
      <c r="F73" s="33"/>
      <c r="G73" s="33"/>
      <c r="H73" s="48" t="s">
        <v>995</v>
      </c>
      <c r="I73" s="18" t="s">
        <v>903</v>
      </c>
      <c r="J73" s="34"/>
    </row>
    <row r="74" spans="1:10" x14ac:dyDescent="0.25">
      <c r="A74" s="49"/>
      <c r="B74" s="33"/>
      <c r="C74" s="33"/>
      <c r="D74" s="33"/>
      <c r="E74" s="33"/>
      <c r="F74" s="33"/>
      <c r="G74" s="33"/>
      <c r="H74" s="33"/>
      <c r="I74" s="33"/>
      <c r="J74" s="34"/>
    </row>
    <row r="75" spans="1:10" x14ac:dyDescent="0.25">
      <c r="A75" s="49" t="s">
        <v>11</v>
      </c>
      <c r="B75" s="46"/>
      <c r="C75" s="199">
        <f>IFERROR(('Ficha 1 MyM'!C46)," ")</f>
        <v>0</v>
      </c>
      <c r="D75" s="200"/>
      <c r="E75" s="201"/>
      <c r="F75" s="33"/>
      <c r="G75" s="33"/>
      <c r="H75" s="33"/>
      <c r="I75" s="33"/>
      <c r="J75" s="34"/>
    </row>
    <row r="76" spans="1:10" x14ac:dyDescent="0.25">
      <c r="A76" s="49" t="s">
        <v>809</v>
      </c>
      <c r="B76" s="33"/>
      <c r="C76" s="199">
        <f>IFERROR(('Ficha 1 MyM'!C47)," ")</f>
        <v>0</v>
      </c>
      <c r="D76" s="200"/>
      <c r="E76" s="201"/>
      <c r="F76" s="33"/>
      <c r="G76" s="33"/>
      <c r="H76" s="33"/>
      <c r="I76" s="33"/>
      <c r="J76" s="34"/>
    </row>
    <row r="77" spans="1:10" ht="9.9499999999999993" customHeight="1" thickBot="1" x14ac:dyDescent="0.3">
      <c r="A77" s="29"/>
      <c r="B77" s="30"/>
      <c r="C77" s="30"/>
      <c r="D77" s="30"/>
      <c r="E77" s="30"/>
      <c r="F77" s="30"/>
      <c r="G77" s="30"/>
      <c r="H77" s="30"/>
      <c r="I77" s="30"/>
      <c r="J77" s="32"/>
    </row>
    <row r="80" spans="1:10" x14ac:dyDescent="0.25">
      <c r="A80" s="211" t="s">
        <v>1011</v>
      </c>
      <c r="B80" s="211"/>
    </row>
    <row r="81" spans="2:9" ht="15.75" thickBot="1" x14ac:dyDescent="0.3"/>
    <row r="82" spans="2:9" x14ac:dyDescent="0.25">
      <c r="B82" s="184"/>
      <c r="C82" s="36"/>
      <c r="D82" s="45"/>
      <c r="F82" s="184"/>
      <c r="G82" s="36"/>
      <c r="H82" s="36"/>
      <c r="I82" s="45"/>
    </row>
    <row r="83" spans="2:9" x14ac:dyDescent="0.25">
      <c r="B83" s="179"/>
      <c r="C83" s="33"/>
      <c r="D83" s="34"/>
      <c r="F83" s="179"/>
      <c r="G83" s="33"/>
      <c r="H83" s="33"/>
      <c r="I83" s="34"/>
    </row>
    <row r="84" spans="2:9" x14ac:dyDescent="0.25">
      <c r="B84" s="179"/>
      <c r="C84" s="33"/>
      <c r="D84" s="34"/>
      <c r="F84" s="179"/>
      <c r="G84" s="33"/>
      <c r="H84" s="33"/>
      <c r="I84" s="34"/>
    </row>
    <row r="85" spans="2:9" x14ac:dyDescent="0.25">
      <c r="B85" s="179"/>
      <c r="C85" s="33"/>
      <c r="D85" s="34"/>
      <c r="F85" s="179"/>
      <c r="G85" s="33"/>
      <c r="H85" s="33"/>
      <c r="I85" s="34"/>
    </row>
    <row r="86" spans="2:9" x14ac:dyDescent="0.25">
      <c r="B86" s="179"/>
      <c r="C86" s="33"/>
      <c r="D86" s="34"/>
      <c r="F86" s="179"/>
      <c r="G86" s="33"/>
      <c r="H86" s="33"/>
      <c r="I86" s="34"/>
    </row>
    <row r="87" spans="2:9" x14ac:dyDescent="0.25">
      <c r="B87" s="179"/>
      <c r="C87" s="33"/>
      <c r="D87" s="34"/>
      <c r="F87" s="179"/>
      <c r="G87" s="33"/>
      <c r="H87" s="33"/>
      <c r="I87" s="34"/>
    </row>
    <row r="88" spans="2:9" x14ac:dyDescent="0.25">
      <c r="B88" s="179"/>
      <c r="C88" s="33"/>
      <c r="D88" s="34"/>
      <c r="F88" s="179"/>
      <c r="G88" s="33"/>
      <c r="H88" s="33"/>
      <c r="I88" s="34"/>
    </row>
    <row r="89" spans="2:9" x14ac:dyDescent="0.25">
      <c r="B89" s="179"/>
      <c r="C89" s="33"/>
      <c r="D89" s="34"/>
      <c r="F89" s="179"/>
      <c r="G89" s="33"/>
      <c r="H89" s="33"/>
      <c r="I89" s="34"/>
    </row>
    <row r="90" spans="2:9" x14ac:dyDescent="0.25">
      <c r="B90" s="179"/>
      <c r="C90" s="33"/>
      <c r="D90" s="34"/>
      <c r="F90" s="179"/>
      <c r="G90" s="33"/>
      <c r="H90" s="33"/>
      <c r="I90" s="34"/>
    </row>
    <row r="91" spans="2:9" x14ac:dyDescent="0.25">
      <c r="B91" s="179"/>
      <c r="C91" s="33"/>
      <c r="D91" s="34"/>
      <c r="F91" s="179"/>
      <c r="G91" s="33"/>
      <c r="H91" s="33"/>
      <c r="I91" s="34"/>
    </row>
    <row r="92" spans="2:9" x14ac:dyDescent="0.25">
      <c r="B92" s="179"/>
      <c r="C92" s="33"/>
      <c r="D92" s="34"/>
      <c r="F92" s="179"/>
      <c r="G92" s="33"/>
      <c r="H92" s="33"/>
      <c r="I92" s="34"/>
    </row>
    <row r="93" spans="2:9" x14ac:dyDescent="0.25">
      <c r="B93" s="179"/>
      <c r="C93" s="33"/>
      <c r="D93" s="34"/>
      <c r="F93" s="179"/>
      <c r="G93" s="33"/>
      <c r="H93" s="33"/>
      <c r="I93" s="34"/>
    </row>
    <row r="94" spans="2:9" x14ac:dyDescent="0.25">
      <c r="B94" s="179"/>
      <c r="C94" s="33"/>
      <c r="D94" s="34"/>
      <c r="F94" s="179"/>
      <c r="G94" s="33"/>
      <c r="H94" s="33"/>
      <c r="I94" s="34"/>
    </row>
    <row r="95" spans="2:9" x14ac:dyDescent="0.25">
      <c r="B95" s="179"/>
      <c r="C95" s="33"/>
      <c r="D95" s="34"/>
      <c r="F95" s="179"/>
      <c r="G95" s="33"/>
      <c r="H95" s="33"/>
      <c r="I95" s="34"/>
    </row>
    <row r="96" spans="2:9" x14ac:dyDescent="0.25">
      <c r="B96" s="179"/>
      <c r="C96" s="33"/>
      <c r="D96" s="34"/>
      <c r="F96" s="179"/>
      <c r="G96" s="33"/>
      <c r="H96" s="33"/>
      <c r="I96" s="34"/>
    </row>
    <row r="97" spans="2:9" x14ac:dyDescent="0.25">
      <c r="B97" s="179"/>
      <c r="C97" s="33"/>
      <c r="D97" s="34"/>
      <c r="F97" s="179"/>
      <c r="G97" s="33"/>
      <c r="H97" s="33"/>
      <c r="I97" s="34"/>
    </row>
    <row r="98" spans="2:9" ht="15.75" thickBot="1" x14ac:dyDescent="0.3">
      <c r="B98" s="150"/>
      <c r="C98" s="30"/>
      <c r="D98" s="32"/>
      <c r="F98" s="150"/>
      <c r="G98" s="30"/>
      <c r="H98" s="30"/>
      <c r="I98" s="32"/>
    </row>
    <row r="100" spans="2:9" ht="15.75" thickBot="1" x14ac:dyDescent="0.3"/>
    <row r="101" spans="2:9" x14ac:dyDescent="0.25">
      <c r="B101" s="184"/>
      <c r="C101" s="36"/>
      <c r="D101" s="45"/>
      <c r="F101" s="184"/>
      <c r="G101" s="36"/>
      <c r="H101" s="36"/>
      <c r="I101" s="45"/>
    </row>
    <row r="102" spans="2:9" x14ac:dyDescent="0.25">
      <c r="B102" s="179"/>
      <c r="C102" s="33"/>
      <c r="D102" s="34"/>
      <c r="F102" s="179"/>
      <c r="G102" s="33"/>
      <c r="H102" s="33"/>
      <c r="I102" s="34"/>
    </row>
    <row r="103" spans="2:9" x14ac:dyDescent="0.25">
      <c r="B103" s="179"/>
      <c r="C103" s="33"/>
      <c r="D103" s="34"/>
      <c r="F103" s="179"/>
      <c r="G103" s="33"/>
      <c r="H103" s="33"/>
      <c r="I103" s="34"/>
    </row>
    <row r="104" spans="2:9" x14ac:dyDescent="0.25">
      <c r="B104" s="179"/>
      <c r="C104" s="33"/>
      <c r="D104" s="34"/>
      <c r="F104" s="179"/>
      <c r="G104" s="33"/>
      <c r="H104" s="33"/>
      <c r="I104" s="34"/>
    </row>
    <row r="105" spans="2:9" x14ac:dyDescent="0.25">
      <c r="B105" s="179"/>
      <c r="C105" s="33"/>
      <c r="D105" s="34"/>
      <c r="F105" s="179"/>
      <c r="G105" s="33"/>
      <c r="H105" s="33"/>
      <c r="I105" s="34"/>
    </row>
    <row r="106" spans="2:9" x14ac:dyDescent="0.25">
      <c r="B106" s="179"/>
      <c r="C106" s="33"/>
      <c r="D106" s="34"/>
      <c r="F106" s="179"/>
      <c r="G106" s="33"/>
      <c r="H106" s="33"/>
      <c r="I106" s="34"/>
    </row>
    <row r="107" spans="2:9" x14ac:dyDescent="0.25">
      <c r="B107" s="179"/>
      <c r="C107" s="33"/>
      <c r="D107" s="34"/>
      <c r="F107" s="179"/>
      <c r="G107" s="33"/>
      <c r="H107" s="33"/>
      <c r="I107" s="34"/>
    </row>
    <row r="108" spans="2:9" x14ac:dyDescent="0.25">
      <c r="B108" s="179"/>
      <c r="C108" s="33"/>
      <c r="D108" s="34"/>
      <c r="F108" s="179"/>
      <c r="G108" s="33"/>
      <c r="H108" s="33"/>
      <c r="I108" s="34"/>
    </row>
    <row r="109" spans="2:9" x14ac:dyDescent="0.25">
      <c r="B109" s="179"/>
      <c r="C109" s="33"/>
      <c r="D109" s="34"/>
      <c r="F109" s="179"/>
      <c r="G109" s="33"/>
      <c r="H109" s="33"/>
      <c r="I109" s="34"/>
    </row>
    <row r="110" spans="2:9" x14ac:dyDescent="0.25">
      <c r="B110" s="179"/>
      <c r="C110" s="33"/>
      <c r="D110" s="34"/>
      <c r="F110" s="179"/>
      <c r="G110" s="33"/>
      <c r="H110" s="33"/>
      <c r="I110" s="34"/>
    </row>
    <row r="111" spans="2:9" x14ac:dyDescent="0.25">
      <c r="B111" s="179"/>
      <c r="C111" s="33"/>
      <c r="D111" s="34"/>
      <c r="F111" s="179"/>
      <c r="G111" s="33"/>
      <c r="H111" s="33"/>
      <c r="I111" s="34"/>
    </row>
    <row r="112" spans="2:9" x14ac:dyDescent="0.25">
      <c r="B112" s="179"/>
      <c r="C112" s="33"/>
      <c r="D112" s="34"/>
      <c r="F112" s="179"/>
      <c r="G112" s="33"/>
      <c r="H112" s="33"/>
      <c r="I112" s="34"/>
    </row>
    <row r="113" spans="2:9" x14ac:dyDescent="0.25">
      <c r="B113" s="179"/>
      <c r="C113" s="33"/>
      <c r="D113" s="34"/>
      <c r="F113" s="179"/>
      <c r="G113" s="33"/>
      <c r="H113" s="33"/>
      <c r="I113" s="34"/>
    </row>
    <row r="114" spans="2:9" x14ac:dyDescent="0.25">
      <c r="B114" s="179"/>
      <c r="C114" s="33"/>
      <c r="D114" s="34"/>
      <c r="F114" s="179"/>
      <c r="G114" s="33"/>
      <c r="H114" s="33"/>
      <c r="I114" s="34"/>
    </row>
    <row r="115" spans="2:9" x14ac:dyDescent="0.25">
      <c r="B115" s="179"/>
      <c r="C115" s="33"/>
      <c r="D115" s="34"/>
      <c r="F115" s="179"/>
      <c r="G115" s="33"/>
      <c r="H115" s="33"/>
      <c r="I115" s="34"/>
    </row>
    <row r="116" spans="2:9" x14ac:dyDescent="0.25">
      <c r="B116" s="179"/>
      <c r="C116" s="33"/>
      <c r="D116" s="34"/>
      <c r="F116" s="179"/>
      <c r="G116" s="33"/>
      <c r="H116" s="33"/>
      <c r="I116" s="34"/>
    </row>
    <row r="117" spans="2:9" ht="15.75" thickBot="1" x14ac:dyDescent="0.3">
      <c r="B117" s="150"/>
      <c r="C117" s="30"/>
      <c r="D117" s="32"/>
      <c r="F117" s="150"/>
      <c r="G117" s="30"/>
      <c r="H117" s="30"/>
      <c r="I117" s="32"/>
    </row>
    <row r="120" spans="2:9" x14ac:dyDescent="0.25">
      <c r="B120" s="251" t="s">
        <v>1012</v>
      </c>
      <c r="C120" s="251" t="s">
        <v>1013</v>
      </c>
      <c r="D120" s="251" t="s">
        <v>1014</v>
      </c>
      <c r="E120" s="253" t="s">
        <v>11</v>
      </c>
      <c r="F120" s="254"/>
      <c r="G120" s="255"/>
    </row>
    <row r="121" spans="2:9" ht="18" customHeight="1" x14ac:dyDescent="0.25">
      <c r="B121" s="252" t="s">
        <v>1019</v>
      </c>
      <c r="C121" s="252" t="s">
        <v>1020</v>
      </c>
      <c r="D121" s="252" t="s">
        <v>1021</v>
      </c>
      <c r="E121" s="256" t="s">
        <v>1015</v>
      </c>
      <c r="F121" s="257"/>
      <c r="G121" s="258"/>
    </row>
    <row r="122" spans="2:9" x14ac:dyDescent="0.25">
      <c r="B122" s="251" t="s">
        <v>1016</v>
      </c>
      <c r="C122" s="265" t="s">
        <v>876</v>
      </c>
      <c r="D122" s="265" t="s">
        <v>876</v>
      </c>
      <c r="E122" s="259" t="s">
        <v>876</v>
      </c>
      <c r="F122" s="260"/>
      <c r="G122" s="261"/>
    </row>
    <row r="123" spans="2:9" x14ac:dyDescent="0.25">
      <c r="B123" s="267" t="s">
        <v>1022</v>
      </c>
      <c r="C123" s="266">
        <v>44699</v>
      </c>
      <c r="D123" s="266">
        <v>44705</v>
      </c>
      <c r="E123" s="262" t="s">
        <v>1023</v>
      </c>
      <c r="F123" s="263"/>
      <c r="G123" s="264"/>
    </row>
  </sheetData>
  <mergeCells count="88">
    <mergeCell ref="E123:G123"/>
    <mergeCell ref="C75:E75"/>
    <mergeCell ref="C76:E76"/>
    <mergeCell ref="A80:B80"/>
    <mergeCell ref="E120:G120"/>
    <mergeCell ref="E121:G121"/>
    <mergeCell ref="E122:G122"/>
    <mergeCell ref="B69:G69"/>
    <mergeCell ref="H69:I69"/>
    <mergeCell ref="B70:G70"/>
    <mergeCell ref="H70:I70"/>
    <mergeCell ref="C72:E72"/>
    <mergeCell ref="C73:E73"/>
    <mergeCell ref="B66:G66"/>
    <mergeCell ref="H66:I66"/>
    <mergeCell ref="B67:G67"/>
    <mergeCell ref="H67:I67"/>
    <mergeCell ref="B68:G68"/>
    <mergeCell ref="H68:I68"/>
    <mergeCell ref="B63:G63"/>
    <mergeCell ref="H63:I63"/>
    <mergeCell ref="B64:G64"/>
    <mergeCell ref="H64:I64"/>
    <mergeCell ref="B65:G65"/>
    <mergeCell ref="H65:I65"/>
    <mergeCell ref="B60:G60"/>
    <mergeCell ref="H60:I60"/>
    <mergeCell ref="B61:G61"/>
    <mergeCell ref="H61:I61"/>
    <mergeCell ref="B62:G62"/>
    <mergeCell ref="H62:I62"/>
    <mergeCell ref="B56:E56"/>
    <mergeCell ref="F56:G56"/>
    <mergeCell ref="H56:I56"/>
    <mergeCell ref="B58:I58"/>
    <mergeCell ref="B59:G59"/>
    <mergeCell ref="H59:I59"/>
    <mergeCell ref="B54:E54"/>
    <mergeCell ref="F54:G54"/>
    <mergeCell ref="H54:I54"/>
    <mergeCell ref="B55:E55"/>
    <mergeCell ref="F55:G55"/>
    <mergeCell ref="H55:I55"/>
    <mergeCell ref="B52:E52"/>
    <mergeCell ref="F52:G52"/>
    <mergeCell ref="H52:I52"/>
    <mergeCell ref="B53:E53"/>
    <mergeCell ref="F53:G53"/>
    <mergeCell ref="H53:I53"/>
    <mergeCell ref="B47:D47"/>
    <mergeCell ref="F47:I47"/>
    <mergeCell ref="B48:D48"/>
    <mergeCell ref="F48:I48"/>
    <mergeCell ref="B50:I50"/>
    <mergeCell ref="B51:E51"/>
    <mergeCell ref="F51:G51"/>
    <mergeCell ref="H51:I51"/>
    <mergeCell ref="B44:D44"/>
    <mergeCell ref="F44:I44"/>
    <mergeCell ref="B45:D45"/>
    <mergeCell ref="F45:I45"/>
    <mergeCell ref="B46:D46"/>
    <mergeCell ref="F46:I46"/>
    <mergeCell ref="B35:I35"/>
    <mergeCell ref="B36:I36"/>
    <mergeCell ref="B38:I38"/>
    <mergeCell ref="B39:I39"/>
    <mergeCell ref="B41:I41"/>
    <mergeCell ref="B43:I43"/>
    <mergeCell ref="B24:I24"/>
    <mergeCell ref="G26:I26"/>
    <mergeCell ref="G27:I27"/>
    <mergeCell ref="C29:I29"/>
    <mergeCell ref="B32:I32"/>
    <mergeCell ref="B33:I33"/>
    <mergeCell ref="G12:I12"/>
    <mergeCell ref="G13:I13"/>
    <mergeCell ref="C15:E15"/>
    <mergeCell ref="C16:E16"/>
    <mergeCell ref="B20:C20"/>
    <mergeCell ref="E22:F22"/>
    <mergeCell ref="H22:I22"/>
    <mergeCell ref="D1:G1"/>
    <mergeCell ref="D2:G2"/>
    <mergeCell ref="D3:G3"/>
    <mergeCell ref="B5:I5"/>
    <mergeCell ref="B6:I6"/>
    <mergeCell ref="B10:I10"/>
  </mergeCells>
  <dataValidations count="2">
    <dataValidation type="list" allowBlank="1" showInputMessage="1" showErrorMessage="1" sqref="I15" xr:uid="{AEBA7402-4068-439F-9A04-82854FD66A1A}">
      <formula1>"X"</formula1>
    </dataValidation>
    <dataValidation type="list" allowBlank="1" showInputMessage="1" showErrorMessage="1" sqref="I73 I20" xr:uid="{46BBCC30-4D7B-4A0E-ACB3-092F5F2B7778}">
      <formula1>"SI,NO"</formula1>
    </dataValidation>
  </dataValidations>
  <printOptions horizontalCentered="1"/>
  <pageMargins left="0.70866141732283472" right="0.70866141732283472" top="0.74803149606299213" bottom="0.55000000000000004" header="0.31496062992125984" footer="0.31496062992125984"/>
  <pageSetup paperSize="258" scale="32" orientation="portrait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CA7D4-0B0A-4D5A-8DDE-50E8C1264D25}">
  <sheetPr>
    <pageSetUpPr fitToPage="1"/>
  </sheetPr>
  <dimension ref="A1:P123"/>
  <sheetViews>
    <sheetView view="pageBreakPreview" zoomScaleNormal="75" zoomScaleSheetLayoutView="10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ColWidth="11.42578125" defaultRowHeight="15" x14ac:dyDescent="0.25"/>
  <cols>
    <col min="1" max="1" width="5.7109375" style="27" customWidth="1"/>
    <col min="2" max="4" width="18.7109375" style="28" customWidth="1"/>
    <col min="5" max="5" width="12.140625" style="28" customWidth="1"/>
    <col min="6" max="6" width="15.140625" style="28" customWidth="1"/>
    <col min="7" max="7" width="11.42578125" style="28" customWidth="1"/>
    <col min="8" max="8" width="24.42578125" style="28" customWidth="1"/>
    <col min="9" max="9" width="24.28515625" style="28" customWidth="1"/>
    <col min="10" max="10" width="5.7109375" style="28" customWidth="1"/>
    <col min="11" max="16384" width="11.42578125" style="28"/>
  </cols>
  <sheetData>
    <row r="1" spans="1:10" ht="15" customHeight="1" x14ac:dyDescent="0.25">
      <c r="A1" s="35" t="s">
        <v>810</v>
      </c>
      <c r="B1" s="36"/>
      <c r="C1" s="37"/>
      <c r="D1" s="208" t="s">
        <v>0</v>
      </c>
      <c r="E1" s="208"/>
      <c r="F1" s="208"/>
      <c r="G1" s="208"/>
      <c r="H1" s="193"/>
      <c r="I1" s="37"/>
      <c r="J1" s="38"/>
    </row>
    <row r="2" spans="1:10" ht="15" customHeight="1" x14ac:dyDescent="0.25">
      <c r="A2" s="39"/>
      <c r="B2" s="33"/>
      <c r="C2" s="40"/>
      <c r="D2" s="209" t="s">
        <v>1</v>
      </c>
      <c r="E2" s="209"/>
      <c r="F2" s="209"/>
      <c r="G2" s="209"/>
      <c r="H2" s="194"/>
      <c r="I2" s="40"/>
      <c r="J2" s="41"/>
    </row>
    <row r="3" spans="1:10" ht="15" customHeight="1" thickBot="1" x14ac:dyDescent="0.3">
      <c r="A3" s="29"/>
      <c r="B3" s="30"/>
      <c r="C3" s="42"/>
      <c r="D3" s="210" t="s">
        <v>880</v>
      </c>
      <c r="E3" s="210"/>
      <c r="F3" s="210"/>
      <c r="G3" s="210"/>
      <c r="H3" s="195"/>
      <c r="I3" s="42"/>
      <c r="J3" s="43"/>
    </row>
    <row r="4" spans="1:10" ht="9.9499999999999993" customHeight="1" x14ac:dyDescent="0.25">
      <c r="A4" s="44"/>
      <c r="B4" s="36"/>
      <c r="C4" s="36"/>
      <c r="D4" s="36"/>
      <c r="E4" s="36"/>
      <c r="F4" s="36"/>
      <c r="G4" s="36"/>
      <c r="H4" s="36"/>
      <c r="I4" s="36"/>
      <c r="J4" s="45"/>
    </row>
    <row r="5" spans="1:10" ht="15" customHeight="1" x14ac:dyDescent="0.25">
      <c r="A5" s="39"/>
      <c r="B5" s="207" t="s">
        <v>1018</v>
      </c>
      <c r="C5" s="207"/>
      <c r="D5" s="207"/>
      <c r="E5" s="207"/>
      <c r="F5" s="207"/>
      <c r="G5" s="207"/>
      <c r="H5" s="207"/>
      <c r="I5" s="207"/>
      <c r="J5" s="54"/>
    </row>
    <row r="6" spans="1:10" ht="15" customHeight="1" x14ac:dyDescent="0.25">
      <c r="A6" s="39"/>
      <c r="B6" s="207" t="s">
        <v>799</v>
      </c>
      <c r="C6" s="207"/>
      <c r="D6" s="207"/>
      <c r="E6" s="207"/>
      <c r="F6" s="207"/>
      <c r="G6" s="207"/>
      <c r="H6" s="207"/>
      <c r="I6" s="207"/>
      <c r="J6" s="54"/>
    </row>
    <row r="7" spans="1:10" ht="15" customHeight="1" x14ac:dyDescent="0.25">
      <c r="A7" s="39"/>
      <c r="B7" s="63"/>
      <c r="C7" s="140" t="s">
        <v>996</v>
      </c>
      <c r="D7" s="192"/>
      <c r="E7" s="192"/>
      <c r="F7" s="192"/>
      <c r="G7" s="192"/>
      <c r="H7" s="192"/>
      <c r="I7" s="192"/>
      <c r="J7" s="54"/>
    </row>
    <row r="8" spans="1:10" ht="15" customHeight="1" x14ac:dyDescent="0.25">
      <c r="A8" s="39"/>
      <c r="B8" s="52" t="s">
        <v>836</v>
      </c>
      <c r="C8" s="131"/>
      <c r="D8" s="192"/>
      <c r="G8" s="33"/>
      <c r="H8" s="51" t="str">
        <f>'Ficha 1 MyM'!E8</f>
        <v>FECHA:</v>
      </c>
      <c r="I8" s="115" t="str">
        <f>'Ficha 1 MyM'!$F$8</f>
        <v>dd-mm-aa</v>
      </c>
      <c r="J8" s="54"/>
    </row>
    <row r="9" spans="1:10" ht="15.75" thickBot="1" x14ac:dyDescent="0.3">
      <c r="A9" s="39"/>
      <c r="B9" s="52"/>
      <c r="C9" s="192"/>
      <c r="D9" s="192"/>
      <c r="E9" s="51"/>
      <c r="F9" s="64"/>
      <c r="G9" s="33"/>
      <c r="H9" s="64"/>
      <c r="I9" s="192"/>
      <c r="J9" s="54"/>
    </row>
    <row r="10" spans="1:10" ht="15" customHeight="1" x14ac:dyDescent="0.25">
      <c r="A10" s="85"/>
      <c r="B10" s="235" t="s">
        <v>893</v>
      </c>
      <c r="C10" s="235"/>
      <c r="D10" s="235"/>
      <c r="E10" s="235"/>
      <c r="F10" s="235"/>
      <c r="G10" s="235"/>
      <c r="H10" s="235"/>
      <c r="I10" s="235"/>
      <c r="J10" s="86"/>
    </row>
    <row r="11" spans="1:10" ht="9.9499999999999993" customHeight="1" x14ac:dyDescent="0.25">
      <c r="A11" s="49"/>
      <c r="B11" s="192"/>
      <c r="C11" s="192"/>
      <c r="D11" s="192"/>
      <c r="E11" s="33"/>
      <c r="F11" s="192"/>
      <c r="G11" s="192"/>
      <c r="H11" s="192"/>
      <c r="I11" s="192"/>
      <c r="J11" s="54"/>
    </row>
    <row r="12" spans="1:10" ht="15" customHeight="1" x14ac:dyDescent="0.25">
      <c r="A12" s="39"/>
      <c r="B12" s="52" t="str">
        <f>'Ficha 1 MyM'!B10</f>
        <v>SECCIONAL</v>
      </c>
      <c r="C12" s="139" t="str">
        <f>IFERROR(VLOOKUP($C$8,FORMATO1,2,FALSE)," ")</f>
        <v xml:space="preserve"> </v>
      </c>
      <c r="D12" s="192"/>
      <c r="E12" s="52" t="str">
        <f>'Ficha 1 MyM'!D10</f>
        <v>DEPARTAMENTO</v>
      </c>
      <c r="F12" s="33"/>
      <c r="G12" s="241" t="str">
        <f>IFERROR(VLOOKUP($C$8,FORMATO1,4,FALSE)," ")</f>
        <v xml:space="preserve"> </v>
      </c>
      <c r="H12" s="241"/>
      <c r="I12" s="241"/>
      <c r="J12" s="54"/>
    </row>
    <row r="13" spans="1:10" ht="15" customHeight="1" x14ac:dyDescent="0.25">
      <c r="A13" s="39"/>
      <c r="B13" s="52" t="str">
        <f>'Ficha 1 MyM'!C10</f>
        <v>COORDINACIÓN</v>
      </c>
      <c r="C13" s="138" t="str">
        <f>IFERROR(VLOOKUP($C$8,FORMATO1,3,FALSE)," ")</f>
        <v xml:space="preserve"> </v>
      </c>
      <c r="D13" s="192"/>
      <c r="E13" s="52" t="str">
        <f>'Ficha 1 MyM'!F10</f>
        <v>CIUDAD o MUNICIPIO</v>
      </c>
      <c r="F13" s="33"/>
      <c r="G13" s="241" t="str">
        <f>IFERROR(VLOOKUP($C$8,FORMATO1,6,FALSE)," ")</f>
        <v xml:space="preserve"> </v>
      </c>
      <c r="H13" s="241"/>
      <c r="I13" s="241"/>
      <c r="J13" s="54"/>
    </row>
    <row r="14" spans="1:10" ht="9.9499999999999993" customHeight="1" x14ac:dyDescent="0.2">
      <c r="A14" s="39"/>
      <c r="B14" s="52"/>
      <c r="C14" s="192"/>
      <c r="D14" s="53"/>
      <c r="E14" s="33"/>
      <c r="F14" s="192"/>
      <c r="G14" s="192"/>
      <c r="H14" s="192"/>
      <c r="I14" s="192"/>
      <c r="J14" s="54"/>
    </row>
    <row r="15" spans="1:10" ht="27" customHeight="1" x14ac:dyDescent="0.25">
      <c r="A15" s="39"/>
      <c r="B15" s="51" t="str">
        <f>'Ficha 1 MyM'!H10</f>
        <v>DIRECCIÓN</v>
      </c>
      <c r="C15" s="241" t="str">
        <f>IFERROR(VLOOKUP($C$8,FORMATO1,8,FALSE)," ")</f>
        <v xml:space="preserve"> </v>
      </c>
      <c r="D15" s="241"/>
      <c r="E15" s="241"/>
      <c r="F15" s="84" t="str">
        <f>'Ficha 1 MyM'!I10</f>
        <v>Propio</v>
      </c>
      <c r="G15" s="87" t="str">
        <f>IFERROR(VLOOKUP($C$8,FORMATO1,9,FALSE)," ")</f>
        <v xml:space="preserve"> </v>
      </c>
      <c r="H15" s="84" t="s">
        <v>884</v>
      </c>
      <c r="I15" s="197"/>
      <c r="J15" s="34"/>
    </row>
    <row r="16" spans="1:10" ht="30" customHeight="1" x14ac:dyDescent="0.25">
      <c r="A16" s="39"/>
      <c r="B16" s="51" t="str">
        <f>'Ficha 1 MyM'!K10</f>
        <v>EDIFICIO</v>
      </c>
      <c r="C16" s="241" t="str">
        <f>IFERROR(VLOOKUP($C$8,FORMATO1,11,FALSE)," ")</f>
        <v xml:space="preserve"> </v>
      </c>
      <c r="D16" s="241"/>
      <c r="E16" s="241"/>
      <c r="F16" s="84" t="str">
        <f>'Ficha 1 MyM'!J10</f>
        <v>Comodato</v>
      </c>
      <c r="G16" s="87" t="str">
        <f>IFERROR(VLOOKUP($C$8,FORMATO1,10,FALSE)," ")</f>
        <v xml:space="preserve"> </v>
      </c>
      <c r="H16" s="84" t="s">
        <v>885</v>
      </c>
      <c r="I16" s="197"/>
      <c r="J16" s="34"/>
    </row>
    <row r="17" spans="1:16" s="79" customFormat="1" ht="9.9499999999999993" customHeight="1" x14ac:dyDescent="0.25">
      <c r="A17" s="74"/>
      <c r="B17" s="75"/>
      <c r="C17" s="76"/>
      <c r="D17" s="76"/>
      <c r="E17" s="77"/>
      <c r="F17" s="75"/>
      <c r="G17" s="76"/>
      <c r="H17" s="75"/>
      <c r="I17" s="76"/>
      <c r="J17" s="78"/>
    </row>
    <row r="18" spans="1:16" s="81" customFormat="1" ht="25.5" x14ac:dyDescent="0.25">
      <c r="A18" s="80"/>
      <c r="B18" s="196" t="s">
        <v>886</v>
      </c>
      <c r="C18" s="133"/>
      <c r="D18" s="83" t="s">
        <v>888</v>
      </c>
      <c r="E18" s="133"/>
      <c r="F18" s="83" t="s">
        <v>887</v>
      </c>
      <c r="G18" s="197"/>
      <c r="H18" s="83" t="s">
        <v>889</v>
      </c>
      <c r="I18" s="133"/>
      <c r="J18" s="82"/>
    </row>
    <row r="19" spans="1:16" ht="9.9499999999999993" customHeight="1" x14ac:dyDescent="0.25">
      <c r="A19" s="49"/>
      <c r="B19" s="192"/>
      <c r="C19" s="192"/>
      <c r="D19" s="192"/>
      <c r="E19" s="33"/>
      <c r="F19" s="192"/>
      <c r="G19" s="192"/>
      <c r="H19" s="192"/>
      <c r="I19" s="192"/>
      <c r="J19" s="54"/>
    </row>
    <row r="20" spans="1:16" s="81" customFormat="1" ht="38.25" customHeight="1" x14ac:dyDescent="0.25">
      <c r="A20" s="80"/>
      <c r="B20" s="239" t="s">
        <v>890</v>
      </c>
      <c r="C20" s="240"/>
      <c r="D20" s="197"/>
      <c r="E20" s="33"/>
      <c r="F20" s="83" t="s">
        <v>891</v>
      </c>
      <c r="G20" s="197"/>
      <c r="H20" s="83" t="s">
        <v>892</v>
      </c>
      <c r="I20" s="18"/>
      <c r="J20" s="82"/>
    </row>
    <row r="21" spans="1:16" ht="9.9499999999999993" customHeight="1" x14ac:dyDescent="0.25">
      <c r="A21" s="49"/>
      <c r="B21" s="192"/>
      <c r="C21" s="192"/>
      <c r="D21" s="192"/>
      <c r="E21" s="33"/>
      <c r="F21" s="192"/>
      <c r="G21" s="192"/>
      <c r="H21" s="192"/>
      <c r="I21" s="192"/>
      <c r="J21" s="54"/>
    </row>
    <row r="22" spans="1:16" s="81" customFormat="1" ht="39.950000000000003" customHeight="1" x14ac:dyDescent="0.25">
      <c r="A22" s="80"/>
      <c r="B22" s="96" t="s">
        <v>913</v>
      </c>
      <c r="C22" s="134"/>
      <c r="D22" s="96" t="s">
        <v>914</v>
      </c>
      <c r="E22" s="248">
        <v>0</v>
      </c>
      <c r="F22" s="249"/>
      <c r="G22" s="96" t="s">
        <v>915</v>
      </c>
      <c r="H22" s="246"/>
      <c r="I22" s="247"/>
      <c r="J22" s="82"/>
    </row>
    <row r="23" spans="1:16" ht="9.9499999999999993" customHeight="1" thickBot="1" x14ac:dyDescent="0.3">
      <c r="A23" s="49"/>
      <c r="B23" s="192"/>
      <c r="C23" s="192"/>
      <c r="D23" s="192"/>
      <c r="E23" s="33"/>
      <c r="F23" s="192"/>
      <c r="G23" s="192"/>
      <c r="H23" s="192"/>
      <c r="I23" s="192"/>
      <c r="J23" s="54"/>
    </row>
    <row r="24" spans="1:16" ht="15" customHeight="1" x14ac:dyDescent="0.25">
      <c r="A24" s="85"/>
      <c r="B24" s="235" t="s">
        <v>894</v>
      </c>
      <c r="C24" s="235"/>
      <c r="D24" s="235"/>
      <c r="E24" s="235"/>
      <c r="F24" s="235"/>
      <c r="G24" s="235"/>
      <c r="H24" s="235"/>
      <c r="I24" s="235"/>
      <c r="J24" s="86"/>
    </row>
    <row r="25" spans="1:16" ht="9.9499999999999993" customHeight="1" x14ac:dyDescent="0.25">
      <c r="A25" s="49"/>
      <c r="B25" s="192"/>
      <c r="C25" s="192"/>
      <c r="D25" s="192"/>
      <c r="E25" s="33"/>
      <c r="F25" s="192"/>
      <c r="G25" s="192"/>
      <c r="H25" s="192"/>
      <c r="I25" s="192"/>
      <c r="J25" s="54"/>
    </row>
    <row r="26" spans="1:16" s="60" customFormat="1" ht="38.25" customHeight="1" x14ac:dyDescent="0.25">
      <c r="A26" s="57"/>
      <c r="B26" s="198" t="str">
        <f>'Ficha 1 MyM'!M10</f>
        <v>VALOR VIGENCIA
2021</v>
      </c>
      <c r="C26" s="198" t="str">
        <f>'Ficha 1 MyM'!N10</f>
        <v>VALOR
VIGENCIA FUTURA
2022</v>
      </c>
      <c r="D26" s="198" t="str">
        <f>'Ficha 1 MyM'!O10</f>
        <v>TOTAL RECURSOS
20xx + 20xx</v>
      </c>
      <c r="E26" s="58" t="str">
        <f>'Ficha 1 MyM'!Q10</f>
        <v>GASTO RECURRENTE</v>
      </c>
      <c r="F26" s="198" t="str">
        <f>'Ficha 1 MyM'!P10</f>
        <v>NIVEL IMPORTANCIA</v>
      </c>
      <c r="G26" s="242" t="str">
        <f>'Ficha 1 MyM'!R10</f>
        <v>PRODUCTO</v>
      </c>
      <c r="H26" s="242"/>
      <c r="I26" s="242"/>
      <c r="J26" s="59"/>
    </row>
    <row r="27" spans="1:16" ht="21.75" customHeight="1" x14ac:dyDescent="0.25">
      <c r="A27" s="49"/>
      <c r="B27" s="116" t="str">
        <f>IFERROR(VLOOKUP($C$8,FORMATO1,13,FALSE)," ")</f>
        <v xml:space="preserve"> </v>
      </c>
      <c r="C27" s="116" t="str">
        <f>IFERROR(VLOOKUP($C$8,FORMATO1,14,FALSE)," ")</f>
        <v xml:space="preserve"> </v>
      </c>
      <c r="D27" s="117" t="str">
        <f>IFERROR(VLOOKUP($C$8,FORMATO1,15,FALSE)," ")</f>
        <v xml:space="preserve"> </v>
      </c>
      <c r="E27" s="118" t="str">
        <f>IFERROR(VLOOKUP($C$8,FORMATO1,17,FALSE)," ")</f>
        <v xml:space="preserve"> </v>
      </c>
      <c r="F27" s="87" t="str">
        <f>IFERROR(VLOOKUP($C$8,FORMATO1,16,FALSE)," ")</f>
        <v xml:space="preserve"> </v>
      </c>
      <c r="G27" s="243" t="str">
        <f>IFERROR(VLOOKUP($C$8,FORMATO1,18,FALSE)," ")</f>
        <v xml:space="preserve"> </v>
      </c>
      <c r="H27" s="244"/>
      <c r="I27" s="245"/>
      <c r="J27" s="54"/>
      <c r="P27" s="60"/>
    </row>
    <row r="28" spans="1:16" ht="9.9499999999999993" customHeight="1" x14ac:dyDescent="0.25">
      <c r="A28" s="49"/>
      <c r="B28" s="192"/>
      <c r="C28" s="192"/>
      <c r="D28" s="192"/>
      <c r="E28" s="192"/>
      <c r="F28" s="33"/>
      <c r="G28" s="33"/>
      <c r="H28" s="33"/>
      <c r="I28" s="192"/>
      <c r="J28" s="54"/>
      <c r="L28" s="51"/>
      <c r="M28" s="73"/>
      <c r="O28" s="51"/>
      <c r="P28" s="60"/>
    </row>
    <row r="29" spans="1:16" ht="65.099999999999994" customHeight="1" x14ac:dyDescent="0.25">
      <c r="A29" s="39"/>
      <c r="B29" s="52" t="str">
        <f>'Ficha 1 MyM'!L10</f>
        <v>OBJETO</v>
      </c>
      <c r="C29" s="250" t="str">
        <f>IFERROR(VLOOKUP($C$8,FORMATO1,12,FALSE)," ")</f>
        <v xml:space="preserve"> </v>
      </c>
      <c r="D29" s="250"/>
      <c r="E29" s="250"/>
      <c r="F29" s="250"/>
      <c r="G29" s="250"/>
      <c r="H29" s="250"/>
      <c r="I29" s="250"/>
      <c r="J29" s="54"/>
      <c r="P29" s="60"/>
    </row>
    <row r="30" spans="1:16" ht="9.9499999999999993" customHeight="1" thickBot="1" x14ac:dyDescent="0.3">
      <c r="A30" s="55"/>
      <c r="B30" s="31"/>
      <c r="C30" s="31"/>
      <c r="D30" s="31"/>
      <c r="E30" s="31"/>
      <c r="F30" s="31"/>
      <c r="G30" s="31"/>
      <c r="H30" s="31"/>
      <c r="I30" s="31"/>
      <c r="J30" s="56"/>
    </row>
    <row r="31" spans="1:16" ht="9.9499999999999993" customHeight="1" x14ac:dyDescent="0.25">
      <c r="A31" s="49"/>
      <c r="B31" s="192"/>
      <c r="C31" s="192"/>
      <c r="D31" s="192"/>
      <c r="E31" s="192"/>
      <c r="F31" s="192"/>
      <c r="G31" s="192"/>
      <c r="H31" s="192"/>
      <c r="I31" s="192"/>
      <c r="J31" s="54"/>
    </row>
    <row r="32" spans="1:16" ht="15" customHeight="1" x14ac:dyDescent="0.25">
      <c r="A32" s="92" t="s">
        <v>895</v>
      </c>
      <c r="B32" s="224" t="s">
        <v>896</v>
      </c>
      <c r="C32" s="224"/>
      <c r="D32" s="224"/>
      <c r="E32" s="224"/>
      <c r="F32" s="224"/>
      <c r="G32" s="224"/>
      <c r="H32" s="224"/>
      <c r="I32" s="224"/>
      <c r="J32" s="54"/>
    </row>
    <row r="33" spans="1:10" ht="99.95" customHeight="1" x14ac:dyDescent="0.25">
      <c r="A33" s="93"/>
      <c r="B33" s="225" t="s">
        <v>916</v>
      </c>
      <c r="C33" s="226"/>
      <c r="D33" s="226"/>
      <c r="E33" s="226"/>
      <c r="F33" s="226"/>
      <c r="G33" s="226"/>
      <c r="H33" s="226"/>
      <c r="I33" s="227"/>
      <c r="J33" s="54"/>
    </row>
    <row r="34" spans="1:10" ht="9.9499999999999993" customHeight="1" x14ac:dyDescent="0.25">
      <c r="A34" s="49"/>
      <c r="B34" s="192"/>
      <c r="C34" s="192"/>
      <c r="D34" s="192"/>
      <c r="E34" s="192"/>
      <c r="F34" s="192"/>
      <c r="G34" s="192"/>
      <c r="H34" s="192"/>
      <c r="I34" s="192"/>
      <c r="J34" s="54"/>
    </row>
    <row r="35" spans="1:10" ht="15" customHeight="1" x14ac:dyDescent="0.25">
      <c r="A35" s="92" t="s">
        <v>897</v>
      </c>
      <c r="B35" s="224" t="s">
        <v>898</v>
      </c>
      <c r="C35" s="224"/>
      <c r="D35" s="224"/>
      <c r="E35" s="224"/>
      <c r="F35" s="224"/>
      <c r="G35" s="224"/>
      <c r="H35" s="224"/>
      <c r="I35" s="224"/>
      <c r="J35" s="54"/>
    </row>
    <row r="36" spans="1:10" ht="99.95" customHeight="1" x14ac:dyDescent="0.25">
      <c r="A36" s="93"/>
      <c r="B36" s="225"/>
      <c r="C36" s="226"/>
      <c r="D36" s="226"/>
      <c r="E36" s="226"/>
      <c r="F36" s="226"/>
      <c r="G36" s="226"/>
      <c r="H36" s="226"/>
      <c r="I36" s="227"/>
      <c r="J36" s="54"/>
    </row>
    <row r="37" spans="1:10" ht="9.9499999999999993" customHeight="1" x14ac:dyDescent="0.25">
      <c r="A37" s="49"/>
      <c r="B37" s="192"/>
      <c r="C37" s="192"/>
      <c r="D37" s="192"/>
      <c r="E37" s="192"/>
      <c r="F37" s="192"/>
      <c r="G37" s="192"/>
      <c r="H37" s="192"/>
      <c r="I37" s="192"/>
      <c r="J37" s="54"/>
    </row>
    <row r="38" spans="1:10" ht="15" customHeight="1" x14ac:dyDescent="0.25">
      <c r="A38" s="92" t="s">
        <v>901</v>
      </c>
      <c r="B38" s="224" t="s">
        <v>879</v>
      </c>
      <c r="C38" s="224"/>
      <c r="D38" s="224"/>
      <c r="E38" s="224"/>
      <c r="F38" s="224"/>
      <c r="G38" s="224"/>
      <c r="H38" s="224"/>
      <c r="I38" s="224"/>
      <c r="J38" s="54"/>
    </row>
    <row r="39" spans="1:10" ht="99.95" customHeight="1" x14ac:dyDescent="0.25">
      <c r="A39" s="93"/>
      <c r="B39" s="228"/>
      <c r="C39" s="229"/>
      <c r="D39" s="229"/>
      <c r="E39" s="229"/>
      <c r="F39" s="229"/>
      <c r="G39" s="229"/>
      <c r="H39" s="229"/>
      <c r="I39" s="230"/>
      <c r="J39" s="54"/>
    </row>
    <row r="40" spans="1:10" ht="9.9499999999999993" customHeight="1" thickBot="1" x14ac:dyDescent="0.3">
      <c r="A40" s="49"/>
      <c r="B40" s="192"/>
      <c r="C40" s="192"/>
      <c r="D40" s="192"/>
      <c r="E40" s="192"/>
      <c r="F40" s="192"/>
      <c r="G40" s="192"/>
      <c r="H40" s="192"/>
      <c r="I40" s="192"/>
      <c r="J40" s="54"/>
    </row>
    <row r="41" spans="1:10" ht="15" customHeight="1" x14ac:dyDescent="0.25">
      <c r="A41" s="85"/>
      <c r="B41" s="235" t="s">
        <v>899</v>
      </c>
      <c r="C41" s="235"/>
      <c r="D41" s="235"/>
      <c r="E41" s="235"/>
      <c r="F41" s="235"/>
      <c r="G41" s="235"/>
      <c r="H41" s="235"/>
      <c r="I41" s="235"/>
      <c r="J41" s="86"/>
    </row>
    <row r="42" spans="1:10" ht="9.9499999999999993" customHeight="1" x14ac:dyDescent="0.25">
      <c r="A42" s="49"/>
      <c r="B42" s="192"/>
      <c r="C42" s="192"/>
      <c r="D42" s="192"/>
      <c r="E42" s="33"/>
      <c r="F42" s="192"/>
      <c r="G42" s="192"/>
      <c r="H42" s="192"/>
      <c r="I42" s="192"/>
      <c r="J42" s="54"/>
    </row>
    <row r="43" spans="1:10" ht="15" customHeight="1" x14ac:dyDescent="0.25">
      <c r="A43" s="92" t="s">
        <v>900</v>
      </c>
      <c r="B43" s="224" t="s">
        <v>867</v>
      </c>
      <c r="C43" s="224"/>
      <c r="D43" s="224"/>
      <c r="E43" s="233"/>
      <c r="F43" s="224"/>
      <c r="G43" s="224"/>
      <c r="H43" s="224"/>
      <c r="I43" s="224"/>
      <c r="J43" s="54"/>
    </row>
    <row r="44" spans="1:10" x14ac:dyDescent="0.25">
      <c r="A44" s="93"/>
      <c r="B44" s="234" t="s">
        <v>868</v>
      </c>
      <c r="C44" s="234"/>
      <c r="D44" s="225"/>
      <c r="E44" s="135"/>
      <c r="F44" s="227" t="s">
        <v>871</v>
      </c>
      <c r="G44" s="234"/>
      <c r="H44" s="234"/>
      <c r="I44" s="234"/>
      <c r="J44" s="54"/>
    </row>
    <row r="45" spans="1:10" x14ac:dyDescent="0.25">
      <c r="A45" s="93"/>
      <c r="B45" s="234" t="s">
        <v>869</v>
      </c>
      <c r="C45" s="234"/>
      <c r="D45" s="225"/>
      <c r="E45" s="136"/>
      <c r="F45" s="227" t="s">
        <v>872</v>
      </c>
      <c r="G45" s="234"/>
      <c r="H45" s="234"/>
      <c r="I45" s="234"/>
      <c r="J45" s="54"/>
    </row>
    <row r="46" spans="1:10" x14ac:dyDescent="0.25">
      <c r="A46" s="93"/>
      <c r="B46" s="234" t="s">
        <v>870</v>
      </c>
      <c r="C46" s="234"/>
      <c r="D46" s="225"/>
      <c r="E46" s="136"/>
      <c r="F46" s="227" t="s">
        <v>873</v>
      </c>
      <c r="G46" s="234"/>
      <c r="H46" s="234"/>
      <c r="I46" s="234"/>
      <c r="J46" s="54"/>
    </row>
    <row r="47" spans="1:10" x14ac:dyDescent="0.25">
      <c r="A47" s="93"/>
      <c r="B47" s="234" t="s">
        <v>874</v>
      </c>
      <c r="C47" s="234"/>
      <c r="D47" s="225"/>
      <c r="E47" s="136"/>
      <c r="F47" s="227" t="s">
        <v>874</v>
      </c>
      <c r="G47" s="234"/>
      <c r="H47" s="234"/>
      <c r="I47" s="234"/>
      <c r="J47" s="54"/>
    </row>
    <row r="48" spans="1:10" x14ac:dyDescent="0.25">
      <c r="A48" s="93"/>
      <c r="B48" s="234"/>
      <c r="C48" s="234"/>
      <c r="D48" s="225"/>
      <c r="E48" s="137"/>
      <c r="F48" s="227"/>
      <c r="G48" s="234"/>
      <c r="H48" s="234"/>
      <c r="I48" s="234"/>
      <c r="J48" s="54"/>
    </row>
    <row r="49" spans="1:10" ht="9.9499999999999993" customHeight="1" x14ac:dyDescent="0.25">
      <c r="A49" s="49"/>
      <c r="B49" s="192"/>
      <c r="C49" s="192"/>
      <c r="D49" s="192"/>
      <c r="E49" s="192"/>
      <c r="F49" s="192"/>
      <c r="G49" s="192"/>
      <c r="H49" s="192"/>
      <c r="I49" s="192"/>
      <c r="J49" s="54"/>
    </row>
    <row r="50" spans="1:10" ht="15" customHeight="1" x14ac:dyDescent="0.25">
      <c r="A50" s="92" t="s">
        <v>902</v>
      </c>
      <c r="B50" s="224" t="s">
        <v>838</v>
      </c>
      <c r="C50" s="224"/>
      <c r="D50" s="224"/>
      <c r="E50" s="224"/>
      <c r="F50" s="224"/>
      <c r="G50" s="224"/>
      <c r="H50" s="224"/>
      <c r="I50" s="224"/>
      <c r="J50" s="54"/>
    </row>
    <row r="51" spans="1:10" s="72" customFormat="1" ht="15" customHeight="1" x14ac:dyDescent="0.25">
      <c r="A51" s="94"/>
      <c r="B51" s="236" t="s">
        <v>875</v>
      </c>
      <c r="C51" s="238"/>
      <c r="D51" s="238"/>
      <c r="E51" s="237"/>
      <c r="F51" s="236" t="s">
        <v>876</v>
      </c>
      <c r="G51" s="237"/>
      <c r="H51" s="236" t="s">
        <v>877</v>
      </c>
      <c r="I51" s="237"/>
      <c r="J51" s="71"/>
    </row>
    <row r="52" spans="1:10" ht="27.95" customHeight="1" x14ac:dyDescent="0.25">
      <c r="A52" s="94">
        <v>1</v>
      </c>
      <c r="B52" s="221"/>
      <c r="C52" s="222"/>
      <c r="D52" s="222"/>
      <c r="E52" s="223"/>
      <c r="F52" s="219" t="s">
        <v>878</v>
      </c>
      <c r="G52" s="220"/>
      <c r="H52" s="212">
        <v>0</v>
      </c>
      <c r="I52" s="213"/>
      <c r="J52" s="54"/>
    </row>
    <row r="53" spans="1:10" ht="27.95" customHeight="1" x14ac:dyDescent="0.25">
      <c r="A53" s="94">
        <v>2</v>
      </c>
      <c r="B53" s="221"/>
      <c r="C53" s="222"/>
      <c r="D53" s="222"/>
      <c r="E53" s="223"/>
      <c r="F53" s="219" t="s">
        <v>878</v>
      </c>
      <c r="G53" s="220"/>
      <c r="H53" s="212">
        <v>0</v>
      </c>
      <c r="I53" s="213"/>
      <c r="J53" s="54"/>
    </row>
    <row r="54" spans="1:10" ht="27.95" customHeight="1" x14ac:dyDescent="0.25">
      <c r="A54" s="94">
        <v>3</v>
      </c>
      <c r="B54" s="221"/>
      <c r="C54" s="222"/>
      <c r="D54" s="222"/>
      <c r="E54" s="223"/>
      <c r="F54" s="219" t="s">
        <v>878</v>
      </c>
      <c r="G54" s="220"/>
      <c r="H54" s="212">
        <v>0</v>
      </c>
      <c r="I54" s="213"/>
      <c r="J54" s="54"/>
    </row>
    <row r="55" spans="1:10" ht="27.95" customHeight="1" x14ac:dyDescent="0.25">
      <c r="A55" s="94">
        <v>4</v>
      </c>
      <c r="B55" s="221"/>
      <c r="C55" s="222"/>
      <c r="D55" s="222"/>
      <c r="E55" s="223"/>
      <c r="F55" s="219" t="s">
        <v>878</v>
      </c>
      <c r="G55" s="220"/>
      <c r="H55" s="212">
        <v>0</v>
      </c>
      <c r="I55" s="213"/>
      <c r="J55" s="54"/>
    </row>
    <row r="56" spans="1:10" ht="27.95" customHeight="1" x14ac:dyDescent="0.25">
      <c r="A56" s="94">
        <v>5</v>
      </c>
      <c r="B56" s="221"/>
      <c r="C56" s="222"/>
      <c r="D56" s="222"/>
      <c r="E56" s="223"/>
      <c r="F56" s="219" t="s">
        <v>878</v>
      </c>
      <c r="G56" s="220"/>
      <c r="H56" s="212">
        <v>0</v>
      </c>
      <c r="I56" s="213"/>
      <c r="J56" s="54"/>
    </row>
    <row r="57" spans="1:10" ht="9.9499999999999993" customHeight="1" x14ac:dyDescent="0.25">
      <c r="A57" s="49"/>
      <c r="B57" s="192"/>
      <c r="C57" s="192"/>
      <c r="D57" s="192"/>
      <c r="E57" s="192"/>
      <c r="F57" s="192"/>
      <c r="G57" s="192"/>
      <c r="H57" s="192"/>
      <c r="I57" s="192"/>
      <c r="J57" s="54"/>
    </row>
    <row r="58" spans="1:10" ht="15" customHeight="1" x14ac:dyDescent="0.25">
      <c r="A58" s="92" t="s">
        <v>866</v>
      </c>
      <c r="B58" s="224" t="s">
        <v>912</v>
      </c>
      <c r="C58" s="224"/>
      <c r="D58" s="224"/>
      <c r="E58" s="224"/>
      <c r="F58" s="224"/>
      <c r="G58" s="224"/>
      <c r="H58" s="224"/>
      <c r="I58" s="224"/>
      <c r="J58" s="54"/>
    </row>
    <row r="59" spans="1:10" s="62" customFormat="1" x14ac:dyDescent="0.25">
      <c r="A59" s="95">
        <v>1</v>
      </c>
      <c r="B59" s="215" t="s">
        <v>907</v>
      </c>
      <c r="C59" s="216"/>
      <c r="D59" s="216"/>
      <c r="E59" s="216"/>
      <c r="F59" s="216"/>
      <c r="G59" s="217"/>
      <c r="H59" s="212">
        <v>0</v>
      </c>
      <c r="I59" s="213"/>
      <c r="J59" s="61"/>
    </row>
    <row r="60" spans="1:10" s="62" customFormat="1" x14ac:dyDescent="0.25">
      <c r="A60" s="95">
        <v>2</v>
      </c>
      <c r="B60" s="215" t="s">
        <v>908</v>
      </c>
      <c r="C60" s="216"/>
      <c r="D60" s="216"/>
      <c r="E60" s="216"/>
      <c r="F60" s="216"/>
      <c r="G60" s="217"/>
      <c r="H60" s="212">
        <v>0</v>
      </c>
      <c r="I60" s="213"/>
      <c r="J60" s="61"/>
    </row>
    <row r="61" spans="1:10" s="62" customFormat="1" x14ac:dyDescent="0.25">
      <c r="A61" s="94">
        <v>3</v>
      </c>
      <c r="B61" s="218" t="s">
        <v>909</v>
      </c>
      <c r="C61" s="218"/>
      <c r="D61" s="218"/>
      <c r="E61" s="218"/>
      <c r="F61" s="218"/>
      <c r="G61" s="218"/>
      <c r="H61" s="214">
        <v>0</v>
      </c>
      <c r="I61" s="214"/>
      <c r="J61" s="61"/>
    </row>
    <row r="62" spans="1:10" s="62" customFormat="1" x14ac:dyDescent="0.25">
      <c r="A62" s="94">
        <v>4</v>
      </c>
      <c r="B62" s="218" t="s">
        <v>910</v>
      </c>
      <c r="C62" s="218"/>
      <c r="D62" s="218"/>
      <c r="E62" s="218"/>
      <c r="F62" s="218"/>
      <c r="G62" s="218"/>
      <c r="H62" s="214">
        <v>0</v>
      </c>
      <c r="I62" s="214"/>
      <c r="J62" s="61"/>
    </row>
    <row r="63" spans="1:10" s="62" customFormat="1" x14ac:dyDescent="0.25">
      <c r="A63" s="94">
        <v>5</v>
      </c>
      <c r="B63" s="218" t="s">
        <v>911</v>
      </c>
      <c r="C63" s="218"/>
      <c r="D63" s="218"/>
      <c r="E63" s="218"/>
      <c r="F63" s="218"/>
      <c r="G63" s="218"/>
      <c r="H63" s="214">
        <v>0</v>
      </c>
      <c r="I63" s="214"/>
      <c r="J63" s="61"/>
    </row>
    <row r="64" spans="1:10" s="62" customFormat="1" x14ac:dyDescent="0.25">
      <c r="A64" s="94">
        <v>6</v>
      </c>
      <c r="B64" s="218" t="s">
        <v>874</v>
      </c>
      <c r="C64" s="218"/>
      <c r="D64" s="218"/>
      <c r="E64" s="218"/>
      <c r="F64" s="218"/>
      <c r="G64" s="218"/>
      <c r="H64" s="214">
        <v>0</v>
      </c>
      <c r="I64" s="214"/>
      <c r="J64" s="61"/>
    </row>
    <row r="65" spans="1:10" s="62" customFormat="1" x14ac:dyDescent="0.25">
      <c r="A65" s="94">
        <v>7</v>
      </c>
      <c r="B65" s="218"/>
      <c r="C65" s="218"/>
      <c r="D65" s="218"/>
      <c r="E65" s="218"/>
      <c r="F65" s="218"/>
      <c r="G65" s="218"/>
      <c r="H65" s="214">
        <v>0</v>
      </c>
      <c r="I65" s="214"/>
      <c r="J65" s="61"/>
    </row>
    <row r="66" spans="1:10" s="62" customFormat="1" x14ac:dyDescent="0.25">
      <c r="A66" s="94">
        <v>8</v>
      </c>
      <c r="B66" s="218"/>
      <c r="C66" s="218"/>
      <c r="D66" s="218"/>
      <c r="E66" s="218"/>
      <c r="F66" s="218"/>
      <c r="G66" s="218"/>
      <c r="H66" s="214">
        <v>0</v>
      </c>
      <c r="I66" s="214"/>
      <c r="J66" s="61"/>
    </row>
    <row r="67" spans="1:10" s="62" customFormat="1" x14ac:dyDescent="0.25">
      <c r="A67" s="94">
        <v>9</v>
      </c>
      <c r="B67" s="218"/>
      <c r="C67" s="218"/>
      <c r="D67" s="218"/>
      <c r="E67" s="218"/>
      <c r="F67" s="218"/>
      <c r="G67" s="218"/>
      <c r="H67" s="214">
        <v>0</v>
      </c>
      <c r="I67" s="214"/>
      <c r="J67" s="61"/>
    </row>
    <row r="68" spans="1:10" s="62" customFormat="1" x14ac:dyDescent="0.25">
      <c r="A68" s="94">
        <v>10</v>
      </c>
      <c r="B68" s="218"/>
      <c r="C68" s="218"/>
      <c r="D68" s="218"/>
      <c r="E68" s="218"/>
      <c r="F68" s="218"/>
      <c r="G68" s="218"/>
      <c r="H68" s="214">
        <v>0</v>
      </c>
      <c r="I68" s="214"/>
      <c r="J68" s="61"/>
    </row>
    <row r="69" spans="1:10" s="62" customFormat="1" ht="9.9499999999999993" customHeight="1" x14ac:dyDescent="0.25">
      <c r="A69" s="93"/>
      <c r="B69" s="232"/>
      <c r="C69" s="232"/>
      <c r="D69" s="232"/>
      <c r="E69" s="232"/>
      <c r="F69" s="232"/>
      <c r="G69" s="232"/>
      <c r="H69" s="214"/>
      <c r="I69" s="214"/>
      <c r="J69" s="61"/>
    </row>
    <row r="70" spans="1:10" s="62" customFormat="1" x14ac:dyDescent="0.25">
      <c r="A70" s="93"/>
      <c r="B70" s="232"/>
      <c r="C70" s="232"/>
      <c r="D70" s="232"/>
      <c r="E70" s="232"/>
      <c r="F70" s="232"/>
      <c r="G70" s="232"/>
      <c r="H70" s="231">
        <f>SUM(H59:I69)</f>
        <v>0</v>
      </c>
      <c r="I70" s="231"/>
      <c r="J70" s="61"/>
    </row>
    <row r="71" spans="1:10" x14ac:dyDescent="0.25">
      <c r="A71" s="49"/>
      <c r="B71" s="33"/>
      <c r="C71" s="46"/>
      <c r="D71" s="46"/>
      <c r="E71" s="46"/>
      <c r="F71" s="46"/>
      <c r="G71" s="46"/>
      <c r="H71" s="46"/>
      <c r="I71" s="33"/>
      <c r="J71" s="34"/>
    </row>
    <row r="72" spans="1:10" x14ac:dyDescent="0.25">
      <c r="A72" s="49" t="s">
        <v>10</v>
      </c>
      <c r="B72" s="46"/>
      <c r="C72" s="199">
        <f>IFERROR(('Ficha 1 MyM'!C43)," ")</f>
        <v>0</v>
      </c>
      <c r="D72" s="200"/>
      <c r="E72" s="201"/>
      <c r="F72" s="33"/>
      <c r="G72" s="46"/>
      <c r="J72" s="34"/>
    </row>
    <row r="73" spans="1:10" x14ac:dyDescent="0.25">
      <c r="A73" s="49" t="s">
        <v>809</v>
      </c>
      <c r="B73" s="33"/>
      <c r="C73" s="199">
        <f>IFERROR(('Ficha 1 MyM'!C44)," ")</f>
        <v>0</v>
      </c>
      <c r="D73" s="200"/>
      <c r="E73" s="201"/>
      <c r="F73" s="33"/>
      <c r="G73" s="33"/>
      <c r="H73" s="48" t="s">
        <v>995</v>
      </c>
      <c r="I73" s="18" t="s">
        <v>903</v>
      </c>
      <c r="J73" s="34"/>
    </row>
    <row r="74" spans="1:10" x14ac:dyDescent="0.25">
      <c r="A74" s="49"/>
      <c r="B74" s="33"/>
      <c r="C74" s="33"/>
      <c r="D74" s="33"/>
      <c r="E74" s="33"/>
      <c r="F74" s="33"/>
      <c r="G74" s="33"/>
      <c r="H74" s="33"/>
      <c r="I74" s="33"/>
      <c r="J74" s="34"/>
    </row>
    <row r="75" spans="1:10" x14ac:dyDescent="0.25">
      <c r="A75" s="49" t="s">
        <v>11</v>
      </c>
      <c r="B75" s="46"/>
      <c r="C75" s="199">
        <f>IFERROR(('Ficha 1 MyM'!C46)," ")</f>
        <v>0</v>
      </c>
      <c r="D75" s="200"/>
      <c r="E75" s="201"/>
      <c r="F75" s="33"/>
      <c r="G75" s="33"/>
      <c r="H75" s="33"/>
      <c r="I75" s="33"/>
      <c r="J75" s="34"/>
    </row>
    <row r="76" spans="1:10" x14ac:dyDescent="0.25">
      <c r="A76" s="49" t="s">
        <v>809</v>
      </c>
      <c r="B76" s="33"/>
      <c r="C76" s="199">
        <f>IFERROR(('Ficha 1 MyM'!C47)," ")</f>
        <v>0</v>
      </c>
      <c r="D76" s="200"/>
      <c r="E76" s="201"/>
      <c r="F76" s="33"/>
      <c r="G76" s="33"/>
      <c r="H76" s="33"/>
      <c r="I76" s="33"/>
      <c r="J76" s="34"/>
    </row>
    <row r="77" spans="1:10" ht="9.9499999999999993" customHeight="1" thickBot="1" x14ac:dyDescent="0.3">
      <c r="A77" s="29"/>
      <c r="B77" s="30"/>
      <c r="C77" s="30"/>
      <c r="D77" s="30"/>
      <c r="E77" s="30"/>
      <c r="F77" s="30"/>
      <c r="G77" s="30"/>
      <c r="H77" s="30"/>
      <c r="I77" s="30"/>
      <c r="J77" s="32"/>
    </row>
    <row r="80" spans="1:10" x14ac:dyDescent="0.25">
      <c r="A80" s="211" t="s">
        <v>1011</v>
      </c>
      <c r="B80" s="211"/>
    </row>
    <row r="81" spans="2:9" ht="15.75" thickBot="1" x14ac:dyDescent="0.3"/>
    <row r="82" spans="2:9" x14ac:dyDescent="0.25">
      <c r="B82" s="184"/>
      <c r="C82" s="36"/>
      <c r="D82" s="45"/>
      <c r="F82" s="184"/>
      <c r="G82" s="36"/>
      <c r="H82" s="36"/>
      <c r="I82" s="45"/>
    </row>
    <row r="83" spans="2:9" x14ac:dyDescent="0.25">
      <c r="B83" s="179"/>
      <c r="C83" s="33"/>
      <c r="D83" s="34"/>
      <c r="F83" s="179"/>
      <c r="G83" s="33"/>
      <c r="H83" s="33"/>
      <c r="I83" s="34"/>
    </row>
    <row r="84" spans="2:9" x14ac:dyDescent="0.25">
      <c r="B84" s="179"/>
      <c r="C84" s="33"/>
      <c r="D84" s="34"/>
      <c r="F84" s="179"/>
      <c r="G84" s="33"/>
      <c r="H84" s="33"/>
      <c r="I84" s="34"/>
    </row>
    <row r="85" spans="2:9" x14ac:dyDescent="0.25">
      <c r="B85" s="179"/>
      <c r="C85" s="33"/>
      <c r="D85" s="34"/>
      <c r="F85" s="179"/>
      <c r="G85" s="33"/>
      <c r="H85" s="33"/>
      <c r="I85" s="34"/>
    </row>
    <row r="86" spans="2:9" x14ac:dyDescent="0.25">
      <c r="B86" s="179"/>
      <c r="C86" s="33"/>
      <c r="D86" s="34"/>
      <c r="F86" s="179"/>
      <c r="G86" s="33"/>
      <c r="H86" s="33"/>
      <c r="I86" s="34"/>
    </row>
    <row r="87" spans="2:9" x14ac:dyDescent="0.25">
      <c r="B87" s="179"/>
      <c r="C87" s="33"/>
      <c r="D87" s="34"/>
      <c r="F87" s="179"/>
      <c r="G87" s="33"/>
      <c r="H87" s="33"/>
      <c r="I87" s="34"/>
    </row>
    <row r="88" spans="2:9" x14ac:dyDescent="0.25">
      <c r="B88" s="179"/>
      <c r="C88" s="33"/>
      <c r="D88" s="34"/>
      <c r="F88" s="179"/>
      <c r="G88" s="33"/>
      <c r="H88" s="33"/>
      <c r="I88" s="34"/>
    </row>
    <row r="89" spans="2:9" x14ac:dyDescent="0.25">
      <c r="B89" s="179"/>
      <c r="C89" s="33"/>
      <c r="D89" s="34"/>
      <c r="F89" s="179"/>
      <c r="G89" s="33"/>
      <c r="H89" s="33"/>
      <c r="I89" s="34"/>
    </row>
    <row r="90" spans="2:9" x14ac:dyDescent="0.25">
      <c r="B90" s="179"/>
      <c r="C90" s="33"/>
      <c r="D90" s="34"/>
      <c r="F90" s="179"/>
      <c r="G90" s="33"/>
      <c r="H90" s="33"/>
      <c r="I90" s="34"/>
    </row>
    <row r="91" spans="2:9" x14ac:dyDescent="0.25">
      <c r="B91" s="179"/>
      <c r="C91" s="33"/>
      <c r="D91" s="34"/>
      <c r="F91" s="179"/>
      <c r="G91" s="33"/>
      <c r="H91" s="33"/>
      <c r="I91" s="34"/>
    </row>
    <row r="92" spans="2:9" x14ac:dyDescent="0.25">
      <c r="B92" s="179"/>
      <c r="C92" s="33"/>
      <c r="D92" s="34"/>
      <c r="F92" s="179"/>
      <c r="G92" s="33"/>
      <c r="H92" s="33"/>
      <c r="I92" s="34"/>
    </row>
    <row r="93" spans="2:9" x14ac:dyDescent="0.25">
      <c r="B93" s="179"/>
      <c r="C93" s="33"/>
      <c r="D93" s="34"/>
      <c r="F93" s="179"/>
      <c r="G93" s="33"/>
      <c r="H93" s="33"/>
      <c r="I93" s="34"/>
    </row>
    <row r="94" spans="2:9" x14ac:dyDescent="0.25">
      <c r="B94" s="179"/>
      <c r="C94" s="33"/>
      <c r="D94" s="34"/>
      <c r="F94" s="179"/>
      <c r="G94" s="33"/>
      <c r="H94" s="33"/>
      <c r="I94" s="34"/>
    </row>
    <row r="95" spans="2:9" x14ac:dyDescent="0.25">
      <c r="B95" s="179"/>
      <c r="C95" s="33"/>
      <c r="D95" s="34"/>
      <c r="F95" s="179"/>
      <c r="G95" s="33"/>
      <c r="H95" s="33"/>
      <c r="I95" s="34"/>
    </row>
    <row r="96" spans="2:9" x14ac:dyDescent="0.25">
      <c r="B96" s="179"/>
      <c r="C96" s="33"/>
      <c r="D96" s="34"/>
      <c r="F96" s="179"/>
      <c r="G96" s="33"/>
      <c r="H96" s="33"/>
      <c r="I96" s="34"/>
    </row>
    <row r="97" spans="2:9" x14ac:dyDescent="0.25">
      <c r="B97" s="179"/>
      <c r="C97" s="33"/>
      <c r="D97" s="34"/>
      <c r="F97" s="179"/>
      <c r="G97" s="33"/>
      <c r="H97" s="33"/>
      <c r="I97" s="34"/>
    </row>
    <row r="98" spans="2:9" ht="15.75" thickBot="1" x14ac:dyDescent="0.3">
      <c r="B98" s="150"/>
      <c r="C98" s="30"/>
      <c r="D98" s="32"/>
      <c r="F98" s="150"/>
      <c r="G98" s="30"/>
      <c r="H98" s="30"/>
      <c r="I98" s="32"/>
    </row>
    <row r="100" spans="2:9" ht="15.75" thickBot="1" x14ac:dyDescent="0.3"/>
    <row r="101" spans="2:9" x14ac:dyDescent="0.25">
      <c r="B101" s="184"/>
      <c r="C101" s="36"/>
      <c r="D101" s="45"/>
      <c r="F101" s="184"/>
      <c r="G101" s="36"/>
      <c r="H101" s="36"/>
      <c r="I101" s="45"/>
    </row>
    <row r="102" spans="2:9" x14ac:dyDescent="0.25">
      <c r="B102" s="179"/>
      <c r="C102" s="33"/>
      <c r="D102" s="34"/>
      <c r="F102" s="179"/>
      <c r="G102" s="33"/>
      <c r="H102" s="33"/>
      <c r="I102" s="34"/>
    </row>
    <row r="103" spans="2:9" x14ac:dyDescent="0.25">
      <c r="B103" s="179"/>
      <c r="C103" s="33"/>
      <c r="D103" s="34"/>
      <c r="F103" s="179"/>
      <c r="G103" s="33"/>
      <c r="H103" s="33"/>
      <c r="I103" s="34"/>
    </row>
    <row r="104" spans="2:9" x14ac:dyDescent="0.25">
      <c r="B104" s="179"/>
      <c r="C104" s="33"/>
      <c r="D104" s="34"/>
      <c r="F104" s="179"/>
      <c r="G104" s="33"/>
      <c r="H104" s="33"/>
      <c r="I104" s="34"/>
    </row>
    <row r="105" spans="2:9" x14ac:dyDescent="0.25">
      <c r="B105" s="179"/>
      <c r="C105" s="33"/>
      <c r="D105" s="34"/>
      <c r="F105" s="179"/>
      <c r="G105" s="33"/>
      <c r="H105" s="33"/>
      <c r="I105" s="34"/>
    </row>
    <row r="106" spans="2:9" x14ac:dyDescent="0.25">
      <c r="B106" s="179"/>
      <c r="C106" s="33"/>
      <c r="D106" s="34"/>
      <c r="F106" s="179"/>
      <c r="G106" s="33"/>
      <c r="H106" s="33"/>
      <c r="I106" s="34"/>
    </row>
    <row r="107" spans="2:9" x14ac:dyDescent="0.25">
      <c r="B107" s="179"/>
      <c r="C107" s="33"/>
      <c r="D107" s="34"/>
      <c r="F107" s="179"/>
      <c r="G107" s="33"/>
      <c r="H107" s="33"/>
      <c r="I107" s="34"/>
    </row>
    <row r="108" spans="2:9" x14ac:dyDescent="0.25">
      <c r="B108" s="179"/>
      <c r="C108" s="33"/>
      <c r="D108" s="34"/>
      <c r="F108" s="179"/>
      <c r="G108" s="33"/>
      <c r="H108" s="33"/>
      <c r="I108" s="34"/>
    </row>
    <row r="109" spans="2:9" x14ac:dyDescent="0.25">
      <c r="B109" s="179"/>
      <c r="C109" s="33"/>
      <c r="D109" s="34"/>
      <c r="F109" s="179"/>
      <c r="G109" s="33"/>
      <c r="H109" s="33"/>
      <c r="I109" s="34"/>
    </row>
    <row r="110" spans="2:9" x14ac:dyDescent="0.25">
      <c r="B110" s="179"/>
      <c r="C110" s="33"/>
      <c r="D110" s="34"/>
      <c r="F110" s="179"/>
      <c r="G110" s="33"/>
      <c r="H110" s="33"/>
      <c r="I110" s="34"/>
    </row>
    <row r="111" spans="2:9" x14ac:dyDescent="0.25">
      <c r="B111" s="179"/>
      <c r="C111" s="33"/>
      <c r="D111" s="34"/>
      <c r="F111" s="179"/>
      <c r="G111" s="33"/>
      <c r="H111" s="33"/>
      <c r="I111" s="34"/>
    </row>
    <row r="112" spans="2:9" x14ac:dyDescent="0.25">
      <c r="B112" s="179"/>
      <c r="C112" s="33"/>
      <c r="D112" s="34"/>
      <c r="F112" s="179"/>
      <c r="G112" s="33"/>
      <c r="H112" s="33"/>
      <c r="I112" s="34"/>
    </row>
    <row r="113" spans="2:9" x14ac:dyDescent="0.25">
      <c r="B113" s="179"/>
      <c r="C113" s="33"/>
      <c r="D113" s="34"/>
      <c r="F113" s="179"/>
      <c r="G113" s="33"/>
      <c r="H113" s="33"/>
      <c r="I113" s="34"/>
    </row>
    <row r="114" spans="2:9" x14ac:dyDescent="0.25">
      <c r="B114" s="179"/>
      <c r="C114" s="33"/>
      <c r="D114" s="34"/>
      <c r="F114" s="179"/>
      <c r="G114" s="33"/>
      <c r="H114" s="33"/>
      <c r="I114" s="34"/>
    </row>
    <row r="115" spans="2:9" x14ac:dyDescent="0.25">
      <c r="B115" s="179"/>
      <c r="C115" s="33"/>
      <c r="D115" s="34"/>
      <c r="F115" s="179"/>
      <c r="G115" s="33"/>
      <c r="H115" s="33"/>
      <c r="I115" s="34"/>
    </row>
    <row r="116" spans="2:9" x14ac:dyDescent="0.25">
      <c r="B116" s="179"/>
      <c r="C116" s="33"/>
      <c r="D116" s="34"/>
      <c r="F116" s="179"/>
      <c r="G116" s="33"/>
      <c r="H116" s="33"/>
      <c r="I116" s="34"/>
    </row>
    <row r="117" spans="2:9" ht="15.75" thickBot="1" x14ac:dyDescent="0.3">
      <c r="B117" s="150"/>
      <c r="C117" s="30"/>
      <c r="D117" s="32"/>
      <c r="F117" s="150"/>
      <c r="G117" s="30"/>
      <c r="H117" s="30"/>
      <c r="I117" s="32"/>
    </row>
    <row r="120" spans="2:9" x14ac:dyDescent="0.25">
      <c r="B120" s="251" t="s">
        <v>1012</v>
      </c>
      <c r="C120" s="251" t="s">
        <v>1013</v>
      </c>
      <c r="D120" s="251" t="s">
        <v>1014</v>
      </c>
      <c r="E120" s="253" t="s">
        <v>11</v>
      </c>
      <c r="F120" s="254"/>
      <c r="G120" s="255"/>
    </row>
    <row r="121" spans="2:9" ht="18" customHeight="1" x14ac:dyDescent="0.25">
      <c r="B121" s="252" t="s">
        <v>1019</v>
      </c>
      <c r="C121" s="252" t="s">
        <v>1020</v>
      </c>
      <c r="D121" s="252" t="s">
        <v>1021</v>
      </c>
      <c r="E121" s="256" t="s">
        <v>1015</v>
      </c>
      <c r="F121" s="257"/>
      <c r="G121" s="258"/>
    </row>
    <row r="122" spans="2:9" x14ac:dyDescent="0.25">
      <c r="B122" s="251" t="s">
        <v>1016</v>
      </c>
      <c r="C122" s="265" t="s">
        <v>876</v>
      </c>
      <c r="D122" s="265" t="s">
        <v>876</v>
      </c>
      <c r="E122" s="259" t="s">
        <v>876</v>
      </c>
      <c r="F122" s="260"/>
      <c r="G122" s="261"/>
    </row>
    <row r="123" spans="2:9" x14ac:dyDescent="0.25">
      <c r="B123" s="267" t="s">
        <v>1022</v>
      </c>
      <c r="C123" s="266">
        <v>44699</v>
      </c>
      <c r="D123" s="266">
        <v>44705</v>
      </c>
      <c r="E123" s="262" t="s">
        <v>1023</v>
      </c>
      <c r="F123" s="263"/>
      <c r="G123" s="264"/>
    </row>
  </sheetData>
  <mergeCells count="88">
    <mergeCell ref="E123:G123"/>
    <mergeCell ref="C75:E75"/>
    <mergeCell ref="C76:E76"/>
    <mergeCell ref="A80:B80"/>
    <mergeCell ref="E120:G120"/>
    <mergeCell ref="E121:G121"/>
    <mergeCell ref="E122:G122"/>
    <mergeCell ref="B69:G69"/>
    <mergeCell ref="H69:I69"/>
    <mergeCell ref="B70:G70"/>
    <mergeCell ref="H70:I70"/>
    <mergeCell ref="C72:E72"/>
    <mergeCell ref="C73:E73"/>
    <mergeCell ref="B66:G66"/>
    <mergeCell ref="H66:I66"/>
    <mergeCell ref="B67:G67"/>
    <mergeCell ref="H67:I67"/>
    <mergeCell ref="B68:G68"/>
    <mergeCell ref="H68:I68"/>
    <mergeCell ref="B63:G63"/>
    <mergeCell ref="H63:I63"/>
    <mergeCell ref="B64:G64"/>
    <mergeCell ref="H64:I64"/>
    <mergeCell ref="B65:G65"/>
    <mergeCell ref="H65:I65"/>
    <mergeCell ref="B60:G60"/>
    <mergeCell ref="H60:I60"/>
    <mergeCell ref="B61:G61"/>
    <mergeCell ref="H61:I61"/>
    <mergeCell ref="B62:G62"/>
    <mergeCell ref="H62:I62"/>
    <mergeCell ref="B56:E56"/>
    <mergeCell ref="F56:G56"/>
    <mergeCell ref="H56:I56"/>
    <mergeCell ref="B58:I58"/>
    <mergeCell ref="B59:G59"/>
    <mergeCell ref="H59:I59"/>
    <mergeCell ref="B54:E54"/>
    <mergeCell ref="F54:G54"/>
    <mergeCell ref="H54:I54"/>
    <mergeCell ref="B55:E55"/>
    <mergeCell ref="F55:G55"/>
    <mergeCell ref="H55:I55"/>
    <mergeCell ref="B52:E52"/>
    <mergeCell ref="F52:G52"/>
    <mergeCell ref="H52:I52"/>
    <mergeCell ref="B53:E53"/>
    <mergeCell ref="F53:G53"/>
    <mergeCell ref="H53:I53"/>
    <mergeCell ref="B47:D47"/>
    <mergeCell ref="F47:I47"/>
    <mergeCell ref="B48:D48"/>
    <mergeCell ref="F48:I48"/>
    <mergeCell ref="B50:I50"/>
    <mergeCell ref="B51:E51"/>
    <mergeCell ref="F51:G51"/>
    <mergeCell ref="H51:I51"/>
    <mergeCell ref="B44:D44"/>
    <mergeCell ref="F44:I44"/>
    <mergeCell ref="B45:D45"/>
    <mergeCell ref="F45:I45"/>
    <mergeCell ref="B46:D46"/>
    <mergeCell ref="F46:I46"/>
    <mergeCell ref="B35:I35"/>
    <mergeCell ref="B36:I36"/>
    <mergeCell ref="B38:I38"/>
    <mergeCell ref="B39:I39"/>
    <mergeCell ref="B41:I41"/>
    <mergeCell ref="B43:I43"/>
    <mergeCell ref="B24:I24"/>
    <mergeCell ref="G26:I26"/>
    <mergeCell ref="G27:I27"/>
    <mergeCell ref="C29:I29"/>
    <mergeCell ref="B32:I32"/>
    <mergeCell ref="B33:I33"/>
    <mergeCell ref="G12:I12"/>
    <mergeCell ref="G13:I13"/>
    <mergeCell ref="C15:E15"/>
    <mergeCell ref="C16:E16"/>
    <mergeCell ref="B20:C20"/>
    <mergeCell ref="E22:F22"/>
    <mergeCell ref="H22:I22"/>
    <mergeCell ref="D1:G1"/>
    <mergeCell ref="D2:G2"/>
    <mergeCell ref="D3:G3"/>
    <mergeCell ref="B5:I5"/>
    <mergeCell ref="B6:I6"/>
    <mergeCell ref="B10:I10"/>
  </mergeCells>
  <dataValidations count="2">
    <dataValidation type="list" allowBlank="1" showInputMessage="1" showErrorMessage="1" sqref="I73 I20" xr:uid="{875E63D1-9A92-4AF1-B6AC-910F44AE73A6}">
      <formula1>"SI,NO"</formula1>
    </dataValidation>
    <dataValidation type="list" allowBlank="1" showInputMessage="1" showErrorMessage="1" sqref="I15" xr:uid="{4B881D41-5F40-434F-8EC3-F983A088401F}">
      <formula1>"X"</formula1>
    </dataValidation>
  </dataValidations>
  <printOptions horizontalCentered="1"/>
  <pageMargins left="0.70866141732283472" right="0.70866141732283472" top="0.74803149606299213" bottom="0.55000000000000004" header="0.31496062992125984" footer="0.31496062992125984"/>
  <pageSetup paperSize="258" scale="32" orientation="portrait" horizontalDpi="4294967293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963A4-6413-4F24-B265-4A8ADC55D53E}">
  <sheetPr>
    <pageSetUpPr fitToPage="1"/>
  </sheetPr>
  <dimension ref="A1:P123"/>
  <sheetViews>
    <sheetView view="pageBreakPreview" zoomScaleNormal="75" zoomScaleSheetLayoutView="10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ColWidth="11.42578125" defaultRowHeight="15" x14ac:dyDescent="0.25"/>
  <cols>
    <col min="1" max="1" width="5.7109375" style="27" customWidth="1"/>
    <col min="2" max="4" width="18.7109375" style="28" customWidth="1"/>
    <col min="5" max="5" width="12.140625" style="28" customWidth="1"/>
    <col min="6" max="6" width="15.140625" style="28" customWidth="1"/>
    <col min="7" max="7" width="11.42578125" style="28" customWidth="1"/>
    <col min="8" max="8" width="24.42578125" style="28" customWidth="1"/>
    <col min="9" max="9" width="24.28515625" style="28" customWidth="1"/>
    <col min="10" max="10" width="5.7109375" style="28" customWidth="1"/>
    <col min="11" max="16384" width="11.42578125" style="28"/>
  </cols>
  <sheetData>
    <row r="1" spans="1:10" ht="15" customHeight="1" x14ac:dyDescent="0.25">
      <c r="A1" s="35" t="s">
        <v>810</v>
      </c>
      <c r="B1" s="36"/>
      <c r="C1" s="37"/>
      <c r="D1" s="208" t="s">
        <v>0</v>
      </c>
      <c r="E1" s="208"/>
      <c r="F1" s="208"/>
      <c r="G1" s="208"/>
      <c r="H1" s="193"/>
      <c r="I1" s="37"/>
      <c r="J1" s="38"/>
    </row>
    <row r="2" spans="1:10" ht="15" customHeight="1" x14ac:dyDescent="0.25">
      <c r="A2" s="39"/>
      <c r="B2" s="33"/>
      <c r="C2" s="40"/>
      <c r="D2" s="209" t="s">
        <v>1</v>
      </c>
      <c r="E2" s="209"/>
      <c r="F2" s="209"/>
      <c r="G2" s="209"/>
      <c r="H2" s="194"/>
      <c r="I2" s="40"/>
      <c r="J2" s="41"/>
    </row>
    <row r="3" spans="1:10" ht="15" customHeight="1" thickBot="1" x14ac:dyDescent="0.3">
      <c r="A3" s="29"/>
      <c r="B3" s="30"/>
      <c r="C3" s="42"/>
      <c r="D3" s="210" t="s">
        <v>880</v>
      </c>
      <c r="E3" s="210"/>
      <c r="F3" s="210"/>
      <c r="G3" s="210"/>
      <c r="H3" s="195"/>
      <c r="I3" s="42"/>
      <c r="J3" s="43"/>
    </row>
    <row r="4" spans="1:10" ht="9.9499999999999993" customHeight="1" x14ac:dyDescent="0.25">
      <c r="A4" s="44"/>
      <c r="B4" s="36"/>
      <c r="C4" s="36"/>
      <c r="D4" s="36"/>
      <c r="E4" s="36"/>
      <c r="F4" s="36"/>
      <c r="G4" s="36"/>
      <c r="H4" s="36"/>
      <c r="I4" s="36"/>
      <c r="J4" s="45"/>
    </row>
    <row r="5" spans="1:10" ht="15" customHeight="1" x14ac:dyDescent="0.25">
      <c r="A5" s="39"/>
      <c r="B5" s="207" t="s">
        <v>1018</v>
      </c>
      <c r="C5" s="207"/>
      <c r="D5" s="207"/>
      <c r="E5" s="207"/>
      <c r="F5" s="207"/>
      <c r="G5" s="207"/>
      <c r="H5" s="207"/>
      <c r="I5" s="207"/>
      <c r="J5" s="54"/>
    </row>
    <row r="6" spans="1:10" ht="15" customHeight="1" x14ac:dyDescent="0.25">
      <c r="A6" s="39"/>
      <c r="B6" s="207" t="s">
        <v>799</v>
      </c>
      <c r="C6" s="207"/>
      <c r="D6" s="207"/>
      <c r="E6" s="207"/>
      <c r="F6" s="207"/>
      <c r="G6" s="207"/>
      <c r="H6" s="207"/>
      <c r="I6" s="207"/>
      <c r="J6" s="54"/>
    </row>
    <row r="7" spans="1:10" ht="15" customHeight="1" x14ac:dyDescent="0.25">
      <c r="A7" s="39"/>
      <c r="B7" s="63"/>
      <c r="C7" s="140" t="s">
        <v>996</v>
      </c>
      <c r="D7" s="192"/>
      <c r="E7" s="192"/>
      <c r="F7" s="192"/>
      <c r="G7" s="192"/>
      <c r="H7" s="192"/>
      <c r="I7" s="192"/>
      <c r="J7" s="54"/>
    </row>
    <row r="8" spans="1:10" ht="15" customHeight="1" x14ac:dyDescent="0.25">
      <c r="A8" s="39"/>
      <c r="B8" s="52" t="s">
        <v>836</v>
      </c>
      <c r="C8" s="131"/>
      <c r="D8" s="192"/>
      <c r="G8" s="33"/>
      <c r="H8" s="51" t="str">
        <f>'Ficha 1 MyM'!E8</f>
        <v>FECHA:</v>
      </c>
      <c r="I8" s="115" t="str">
        <f>'Ficha 1 MyM'!$F$8</f>
        <v>dd-mm-aa</v>
      </c>
      <c r="J8" s="54"/>
    </row>
    <row r="9" spans="1:10" ht="15.75" thickBot="1" x14ac:dyDescent="0.3">
      <c r="A9" s="39"/>
      <c r="B9" s="52"/>
      <c r="C9" s="192"/>
      <c r="D9" s="192"/>
      <c r="E9" s="51"/>
      <c r="F9" s="64"/>
      <c r="G9" s="33"/>
      <c r="H9" s="64"/>
      <c r="I9" s="192"/>
      <c r="J9" s="54"/>
    </row>
    <row r="10" spans="1:10" ht="15" customHeight="1" x14ac:dyDescent="0.25">
      <c r="A10" s="85"/>
      <c r="B10" s="235" t="s">
        <v>893</v>
      </c>
      <c r="C10" s="235"/>
      <c r="D10" s="235"/>
      <c r="E10" s="235"/>
      <c r="F10" s="235"/>
      <c r="G10" s="235"/>
      <c r="H10" s="235"/>
      <c r="I10" s="235"/>
      <c r="J10" s="86"/>
    </row>
    <row r="11" spans="1:10" ht="9.9499999999999993" customHeight="1" x14ac:dyDescent="0.25">
      <c r="A11" s="49"/>
      <c r="B11" s="192"/>
      <c r="C11" s="192"/>
      <c r="D11" s="192"/>
      <c r="E11" s="33"/>
      <c r="F11" s="192"/>
      <c r="G11" s="192"/>
      <c r="H11" s="192"/>
      <c r="I11" s="192"/>
      <c r="J11" s="54"/>
    </row>
    <row r="12" spans="1:10" ht="15" customHeight="1" x14ac:dyDescent="0.25">
      <c r="A12" s="39"/>
      <c r="B12" s="52" t="str">
        <f>'Ficha 1 MyM'!B10</f>
        <v>SECCIONAL</v>
      </c>
      <c r="C12" s="139" t="str">
        <f>IFERROR(VLOOKUP($C$8,FORMATO1,2,FALSE)," ")</f>
        <v xml:space="preserve"> </v>
      </c>
      <c r="D12" s="192"/>
      <c r="E12" s="52" t="str">
        <f>'Ficha 1 MyM'!D10</f>
        <v>DEPARTAMENTO</v>
      </c>
      <c r="F12" s="33"/>
      <c r="G12" s="241" t="str">
        <f>IFERROR(VLOOKUP($C$8,FORMATO1,4,FALSE)," ")</f>
        <v xml:space="preserve"> </v>
      </c>
      <c r="H12" s="241"/>
      <c r="I12" s="241"/>
      <c r="J12" s="54"/>
    </row>
    <row r="13" spans="1:10" ht="15" customHeight="1" x14ac:dyDescent="0.25">
      <c r="A13" s="39"/>
      <c r="B13" s="52" t="str">
        <f>'Ficha 1 MyM'!C10</f>
        <v>COORDINACIÓN</v>
      </c>
      <c r="C13" s="138" t="str">
        <f>IFERROR(VLOOKUP($C$8,FORMATO1,3,FALSE)," ")</f>
        <v xml:space="preserve"> </v>
      </c>
      <c r="D13" s="192"/>
      <c r="E13" s="52" t="str">
        <f>'Ficha 1 MyM'!F10</f>
        <v>CIUDAD o MUNICIPIO</v>
      </c>
      <c r="F13" s="33"/>
      <c r="G13" s="241" t="str">
        <f>IFERROR(VLOOKUP($C$8,FORMATO1,6,FALSE)," ")</f>
        <v xml:space="preserve"> </v>
      </c>
      <c r="H13" s="241"/>
      <c r="I13" s="241"/>
      <c r="J13" s="54"/>
    </row>
    <row r="14" spans="1:10" ht="9.9499999999999993" customHeight="1" x14ac:dyDescent="0.2">
      <c r="A14" s="39"/>
      <c r="B14" s="52"/>
      <c r="C14" s="192"/>
      <c r="D14" s="53"/>
      <c r="E14" s="33"/>
      <c r="F14" s="192"/>
      <c r="G14" s="192"/>
      <c r="H14" s="192"/>
      <c r="I14" s="192"/>
      <c r="J14" s="54"/>
    </row>
    <row r="15" spans="1:10" ht="27" customHeight="1" x14ac:dyDescent="0.25">
      <c r="A15" s="39"/>
      <c r="B15" s="51" t="str">
        <f>'Ficha 1 MyM'!H10</f>
        <v>DIRECCIÓN</v>
      </c>
      <c r="C15" s="241" t="str">
        <f>IFERROR(VLOOKUP($C$8,FORMATO1,8,FALSE)," ")</f>
        <v xml:space="preserve"> </v>
      </c>
      <c r="D15" s="241"/>
      <c r="E15" s="241"/>
      <c r="F15" s="84" t="str">
        <f>'Ficha 1 MyM'!I10</f>
        <v>Propio</v>
      </c>
      <c r="G15" s="87" t="str">
        <f>IFERROR(VLOOKUP($C$8,FORMATO1,9,FALSE)," ")</f>
        <v xml:space="preserve"> </v>
      </c>
      <c r="H15" s="84" t="s">
        <v>884</v>
      </c>
      <c r="I15" s="197"/>
      <c r="J15" s="34"/>
    </row>
    <row r="16" spans="1:10" ht="30" customHeight="1" x14ac:dyDescent="0.25">
      <c r="A16" s="39"/>
      <c r="B16" s="51" t="str">
        <f>'Ficha 1 MyM'!K10</f>
        <v>EDIFICIO</v>
      </c>
      <c r="C16" s="241" t="str">
        <f>IFERROR(VLOOKUP($C$8,FORMATO1,11,FALSE)," ")</f>
        <v xml:space="preserve"> </v>
      </c>
      <c r="D16" s="241"/>
      <c r="E16" s="241"/>
      <c r="F16" s="84" t="str">
        <f>'Ficha 1 MyM'!J10</f>
        <v>Comodato</v>
      </c>
      <c r="G16" s="87" t="str">
        <f>IFERROR(VLOOKUP($C$8,FORMATO1,10,FALSE)," ")</f>
        <v xml:space="preserve"> </v>
      </c>
      <c r="H16" s="84" t="s">
        <v>885</v>
      </c>
      <c r="I16" s="197"/>
      <c r="J16" s="34"/>
    </row>
    <row r="17" spans="1:16" s="79" customFormat="1" ht="9.9499999999999993" customHeight="1" x14ac:dyDescent="0.25">
      <c r="A17" s="74"/>
      <c r="B17" s="75"/>
      <c r="C17" s="76"/>
      <c r="D17" s="76"/>
      <c r="E17" s="77"/>
      <c r="F17" s="75"/>
      <c r="G17" s="76"/>
      <c r="H17" s="75"/>
      <c r="I17" s="76"/>
      <c r="J17" s="78"/>
    </row>
    <row r="18" spans="1:16" s="81" customFormat="1" ht="25.5" x14ac:dyDescent="0.25">
      <c r="A18" s="80"/>
      <c r="B18" s="196" t="s">
        <v>886</v>
      </c>
      <c r="C18" s="133"/>
      <c r="D18" s="83" t="s">
        <v>888</v>
      </c>
      <c r="E18" s="133"/>
      <c r="F18" s="83" t="s">
        <v>887</v>
      </c>
      <c r="G18" s="197"/>
      <c r="H18" s="83" t="s">
        <v>889</v>
      </c>
      <c r="I18" s="133"/>
      <c r="J18" s="82"/>
    </row>
    <row r="19" spans="1:16" ht="9.9499999999999993" customHeight="1" x14ac:dyDescent="0.25">
      <c r="A19" s="49"/>
      <c r="B19" s="192"/>
      <c r="C19" s="192"/>
      <c r="D19" s="192"/>
      <c r="E19" s="33"/>
      <c r="F19" s="192"/>
      <c r="G19" s="192"/>
      <c r="H19" s="192"/>
      <c r="I19" s="192"/>
      <c r="J19" s="54"/>
    </row>
    <row r="20" spans="1:16" s="81" customFormat="1" ht="38.25" customHeight="1" x14ac:dyDescent="0.25">
      <c r="A20" s="80"/>
      <c r="B20" s="239" t="s">
        <v>890</v>
      </c>
      <c r="C20" s="240"/>
      <c r="D20" s="197"/>
      <c r="E20" s="33"/>
      <c r="F20" s="83" t="s">
        <v>891</v>
      </c>
      <c r="G20" s="197"/>
      <c r="H20" s="83" t="s">
        <v>892</v>
      </c>
      <c r="I20" s="18"/>
      <c r="J20" s="82"/>
    </row>
    <row r="21" spans="1:16" ht="9.9499999999999993" customHeight="1" x14ac:dyDescent="0.25">
      <c r="A21" s="49"/>
      <c r="B21" s="192"/>
      <c r="C21" s="192"/>
      <c r="D21" s="192"/>
      <c r="E21" s="33"/>
      <c r="F21" s="192"/>
      <c r="G21" s="192"/>
      <c r="H21" s="192"/>
      <c r="I21" s="192"/>
      <c r="J21" s="54"/>
    </row>
    <row r="22" spans="1:16" s="81" customFormat="1" ht="39.950000000000003" customHeight="1" x14ac:dyDescent="0.25">
      <c r="A22" s="80"/>
      <c r="B22" s="96" t="s">
        <v>913</v>
      </c>
      <c r="C22" s="134"/>
      <c r="D22" s="96" t="s">
        <v>914</v>
      </c>
      <c r="E22" s="248">
        <v>0</v>
      </c>
      <c r="F22" s="249"/>
      <c r="G22" s="96" t="s">
        <v>915</v>
      </c>
      <c r="H22" s="246"/>
      <c r="I22" s="247"/>
      <c r="J22" s="82"/>
    </row>
    <row r="23" spans="1:16" ht="9.9499999999999993" customHeight="1" thickBot="1" x14ac:dyDescent="0.3">
      <c r="A23" s="49"/>
      <c r="B23" s="192"/>
      <c r="C23" s="192"/>
      <c r="D23" s="192"/>
      <c r="E23" s="33"/>
      <c r="F23" s="192"/>
      <c r="G23" s="192"/>
      <c r="H23" s="192"/>
      <c r="I23" s="192"/>
      <c r="J23" s="54"/>
    </row>
    <row r="24" spans="1:16" ht="15" customHeight="1" x14ac:dyDescent="0.25">
      <c r="A24" s="85"/>
      <c r="B24" s="235" t="s">
        <v>894</v>
      </c>
      <c r="C24" s="235"/>
      <c r="D24" s="235"/>
      <c r="E24" s="235"/>
      <c r="F24" s="235"/>
      <c r="G24" s="235"/>
      <c r="H24" s="235"/>
      <c r="I24" s="235"/>
      <c r="J24" s="86"/>
    </row>
    <row r="25" spans="1:16" ht="9.9499999999999993" customHeight="1" x14ac:dyDescent="0.25">
      <c r="A25" s="49"/>
      <c r="B25" s="192"/>
      <c r="C25" s="192"/>
      <c r="D25" s="192"/>
      <c r="E25" s="33"/>
      <c r="F25" s="192"/>
      <c r="G25" s="192"/>
      <c r="H25" s="192"/>
      <c r="I25" s="192"/>
      <c r="J25" s="54"/>
    </row>
    <row r="26" spans="1:16" s="60" customFormat="1" ht="38.25" customHeight="1" x14ac:dyDescent="0.25">
      <c r="A26" s="57"/>
      <c r="B26" s="198" t="str">
        <f>'Ficha 1 MyM'!M10</f>
        <v>VALOR VIGENCIA
2021</v>
      </c>
      <c r="C26" s="198" t="str">
        <f>'Ficha 1 MyM'!N10</f>
        <v>VALOR
VIGENCIA FUTURA
2022</v>
      </c>
      <c r="D26" s="198" t="str">
        <f>'Ficha 1 MyM'!O10</f>
        <v>TOTAL RECURSOS
20xx + 20xx</v>
      </c>
      <c r="E26" s="58" t="str">
        <f>'Ficha 1 MyM'!Q10</f>
        <v>GASTO RECURRENTE</v>
      </c>
      <c r="F26" s="198" t="str">
        <f>'Ficha 1 MyM'!P10</f>
        <v>NIVEL IMPORTANCIA</v>
      </c>
      <c r="G26" s="242" t="str">
        <f>'Ficha 1 MyM'!R10</f>
        <v>PRODUCTO</v>
      </c>
      <c r="H26" s="242"/>
      <c r="I26" s="242"/>
      <c r="J26" s="59"/>
    </row>
    <row r="27" spans="1:16" ht="21.75" customHeight="1" x14ac:dyDescent="0.25">
      <c r="A27" s="49"/>
      <c r="B27" s="116" t="str">
        <f>IFERROR(VLOOKUP($C$8,FORMATO1,13,FALSE)," ")</f>
        <v xml:space="preserve"> </v>
      </c>
      <c r="C27" s="116" t="str">
        <f>IFERROR(VLOOKUP($C$8,FORMATO1,14,FALSE)," ")</f>
        <v xml:space="preserve"> </v>
      </c>
      <c r="D27" s="117" t="str">
        <f>IFERROR(VLOOKUP($C$8,FORMATO1,15,FALSE)," ")</f>
        <v xml:space="preserve"> </v>
      </c>
      <c r="E27" s="118" t="str">
        <f>IFERROR(VLOOKUP($C$8,FORMATO1,17,FALSE)," ")</f>
        <v xml:space="preserve"> </v>
      </c>
      <c r="F27" s="87" t="str">
        <f>IFERROR(VLOOKUP($C$8,FORMATO1,16,FALSE)," ")</f>
        <v xml:space="preserve"> </v>
      </c>
      <c r="G27" s="243" t="str">
        <f>IFERROR(VLOOKUP($C$8,FORMATO1,18,FALSE)," ")</f>
        <v xml:space="preserve"> </v>
      </c>
      <c r="H27" s="244"/>
      <c r="I27" s="245"/>
      <c r="J27" s="54"/>
      <c r="P27" s="60"/>
    </row>
    <row r="28" spans="1:16" ht="9.9499999999999993" customHeight="1" x14ac:dyDescent="0.25">
      <c r="A28" s="49"/>
      <c r="B28" s="192"/>
      <c r="C28" s="192"/>
      <c r="D28" s="192"/>
      <c r="E28" s="192"/>
      <c r="F28" s="33"/>
      <c r="G28" s="33"/>
      <c r="H28" s="33"/>
      <c r="I28" s="192"/>
      <c r="J28" s="54"/>
      <c r="L28" s="51"/>
      <c r="M28" s="73"/>
      <c r="O28" s="51"/>
      <c r="P28" s="60"/>
    </row>
    <row r="29" spans="1:16" ht="65.099999999999994" customHeight="1" x14ac:dyDescent="0.25">
      <c r="A29" s="39"/>
      <c r="B29" s="52" t="str">
        <f>'Ficha 1 MyM'!L10</f>
        <v>OBJETO</v>
      </c>
      <c r="C29" s="250" t="str">
        <f>IFERROR(VLOOKUP($C$8,FORMATO1,12,FALSE)," ")</f>
        <v xml:space="preserve"> </v>
      </c>
      <c r="D29" s="250"/>
      <c r="E29" s="250"/>
      <c r="F29" s="250"/>
      <c r="G29" s="250"/>
      <c r="H29" s="250"/>
      <c r="I29" s="250"/>
      <c r="J29" s="54"/>
      <c r="P29" s="60"/>
    </row>
    <row r="30" spans="1:16" ht="9.9499999999999993" customHeight="1" thickBot="1" x14ac:dyDescent="0.3">
      <c r="A30" s="55"/>
      <c r="B30" s="31"/>
      <c r="C30" s="31"/>
      <c r="D30" s="31"/>
      <c r="E30" s="31"/>
      <c r="F30" s="31"/>
      <c r="G30" s="31"/>
      <c r="H30" s="31"/>
      <c r="I30" s="31"/>
      <c r="J30" s="56"/>
    </row>
    <row r="31" spans="1:16" ht="9.9499999999999993" customHeight="1" x14ac:dyDescent="0.25">
      <c r="A31" s="49"/>
      <c r="B31" s="192"/>
      <c r="C31" s="192"/>
      <c r="D31" s="192"/>
      <c r="E31" s="192"/>
      <c r="F31" s="192"/>
      <c r="G31" s="192"/>
      <c r="H31" s="192"/>
      <c r="I31" s="192"/>
      <c r="J31" s="54"/>
    </row>
    <row r="32" spans="1:16" ht="15" customHeight="1" x14ac:dyDescent="0.25">
      <c r="A32" s="92" t="s">
        <v>895</v>
      </c>
      <c r="B32" s="224" t="s">
        <v>896</v>
      </c>
      <c r="C32" s="224"/>
      <c r="D32" s="224"/>
      <c r="E32" s="224"/>
      <c r="F32" s="224"/>
      <c r="G32" s="224"/>
      <c r="H32" s="224"/>
      <c r="I32" s="224"/>
      <c r="J32" s="54"/>
    </row>
    <row r="33" spans="1:10" ht="99.95" customHeight="1" x14ac:dyDescent="0.25">
      <c r="A33" s="93"/>
      <c r="B33" s="225" t="s">
        <v>916</v>
      </c>
      <c r="C33" s="226"/>
      <c r="D33" s="226"/>
      <c r="E33" s="226"/>
      <c r="F33" s="226"/>
      <c r="G33" s="226"/>
      <c r="H33" s="226"/>
      <c r="I33" s="227"/>
      <c r="J33" s="54"/>
    </row>
    <row r="34" spans="1:10" ht="9.9499999999999993" customHeight="1" x14ac:dyDescent="0.25">
      <c r="A34" s="49"/>
      <c r="B34" s="192"/>
      <c r="C34" s="192"/>
      <c r="D34" s="192"/>
      <c r="E34" s="192"/>
      <c r="F34" s="192"/>
      <c r="G34" s="192"/>
      <c r="H34" s="192"/>
      <c r="I34" s="192"/>
      <c r="J34" s="54"/>
    </row>
    <row r="35" spans="1:10" ht="15" customHeight="1" x14ac:dyDescent="0.25">
      <c r="A35" s="92" t="s">
        <v>897</v>
      </c>
      <c r="B35" s="224" t="s">
        <v>898</v>
      </c>
      <c r="C35" s="224"/>
      <c r="D35" s="224"/>
      <c r="E35" s="224"/>
      <c r="F35" s="224"/>
      <c r="G35" s="224"/>
      <c r="H35" s="224"/>
      <c r="I35" s="224"/>
      <c r="J35" s="54"/>
    </row>
    <row r="36" spans="1:10" ht="99.95" customHeight="1" x14ac:dyDescent="0.25">
      <c r="A36" s="93"/>
      <c r="B36" s="225"/>
      <c r="C36" s="226"/>
      <c r="D36" s="226"/>
      <c r="E36" s="226"/>
      <c r="F36" s="226"/>
      <c r="G36" s="226"/>
      <c r="H36" s="226"/>
      <c r="I36" s="227"/>
      <c r="J36" s="54"/>
    </row>
    <row r="37" spans="1:10" ht="9.9499999999999993" customHeight="1" x14ac:dyDescent="0.25">
      <c r="A37" s="49"/>
      <c r="B37" s="192"/>
      <c r="C37" s="192"/>
      <c r="D37" s="192"/>
      <c r="E37" s="192"/>
      <c r="F37" s="192"/>
      <c r="G37" s="192"/>
      <c r="H37" s="192"/>
      <c r="I37" s="192"/>
      <c r="J37" s="54"/>
    </row>
    <row r="38" spans="1:10" ht="15" customHeight="1" x14ac:dyDescent="0.25">
      <c r="A38" s="92" t="s">
        <v>901</v>
      </c>
      <c r="B38" s="224" t="s">
        <v>879</v>
      </c>
      <c r="C38" s="224"/>
      <c r="D38" s="224"/>
      <c r="E38" s="224"/>
      <c r="F38" s="224"/>
      <c r="G38" s="224"/>
      <c r="H38" s="224"/>
      <c r="I38" s="224"/>
      <c r="J38" s="54"/>
    </row>
    <row r="39" spans="1:10" ht="99.95" customHeight="1" x14ac:dyDescent="0.25">
      <c r="A39" s="93"/>
      <c r="B39" s="228"/>
      <c r="C39" s="229"/>
      <c r="D39" s="229"/>
      <c r="E39" s="229"/>
      <c r="F39" s="229"/>
      <c r="G39" s="229"/>
      <c r="H39" s="229"/>
      <c r="I39" s="230"/>
      <c r="J39" s="54"/>
    </row>
    <row r="40" spans="1:10" ht="9.9499999999999993" customHeight="1" thickBot="1" x14ac:dyDescent="0.3">
      <c r="A40" s="49"/>
      <c r="B40" s="192"/>
      <c r="C40" s="192"/>
      <c r="D40" s="192"/>
      <c r="E40" s="192"/>
      <c r="F40" s="192"/>
      <c r="G40" s="192"/>
      <c r="H40" s="192"/>
      <c r="I40" s="192"/>
      <c r="J40" s="54"/>
    </row>
    <row r="41" spans="1:10" ht="15" customHeight="1" x14ac:dyDescent="0.25">
      <c r="A41" s="85"/>
      <c r="B41" s="235" t="s">
        <v>899</v>
      </c>
      <c r="C41" s="235"/>
      <c r="D41" s="235"/>
      <c r="E41" s="235"/>
      <c r="F41" s="235"/>
      <c r="G41" s="235"/>
      <c r="H41" s="235"/>
      <c r="I41" s="235"/>
      <c r="J41" s="86"/>
    </row>
    <row r="42" spans="1:10" ht="9.9499999999999993" customHeight="1" x14ac:dyDescent="0.25">
      <c r="A42" s="49"/>
      <c r="B42" s="192"/>
      <c r="C42" s="192"/>
      <c r="D42" s="192"/>
      <c r="E42" s="33"/>
      <c r="F42" s="192"/>
      <c r="G42" s="192"/>
      <c r="H42" s="192"/>
      <c r="I42" s="192"/>
      <c r="J42" s="54"/>
    </row>
    <row r="43" spans="1:10" ht="15" customHeight="1" x14ac:dyDescent="0.25">
      <c r="A43" s="92" t="s">
        <v>900</v>
      </c>
      <c r="B43" s="224" t="s">
        <v>867</v>
      </c>
      <c r="C43" s="224"/>
      <c r="D43" s="224"/>
      <c r="E43" s="233"/>
      <c r="F43" s="224"/>
      <c r="G43" s="224"/>
      <c r="H43" s="224"/>
      <c r="I43" s="224"/>
      <c r="J43" s="54"/>
    </row>
    <row r="44" spans="1:10" x14ac:dyDescent="0.25">
      <c r="A44" s="93"/>
      <c r="B44" s="234" t="s">
        <v>868</v>
      </c>
      <c r="C44" s="234"/>
      <c r="D44" s="225"/>
      <c r="E44" s="135"/>
      <c r="F44" s="227" t="s">
        <v>871</v>
      </c>
      <c r="G44" s="234"/>
      <c r="H44" s="234"/>
      <c r="I44" s="234"/>
      <c r="J44" s="54"/>
    </row>
    <row r="45" spans="1:10" x14ac:dyDescent="0.25">
      <c r="A45" s="93"/>
      <c r="B45" s="234" t="s">
        <v>869</v>
      </c>
      <c r="C45" s="234"/>
      <c r="D45" s="225"/>
      <c r="E45" s="136"/>
      <c r="F45" s="227" t="s">
        <v>872</v>
      </c>
      <c r="G45" s="234"/>
      <c r="H45" s="234"/>
      <c r="I45" s="234"/>
      <c r="J45" s="54"/>
    </row>
    <row r="46" spans="1:10" x14ac:dyDescent="0.25">
      <c r="A46" s="93"/>
      <c r="B46" s="234" t="s">
        <v>870</v>
      </c>
      <c r="C46" s="234"/>
      <c r="D46" s="225"/>
      <c r="E46" s="136"/>
      <c r="F46" s="227" t="s">
        <v>873</v>
      </c>
      <c r="G46" s="234"/>
      <c r="H46" s="234"/>
      <c r="I46" s="234"/>
      <c r="J46" s="54"/>
    </row>
    <row r="47" spans="1:10" x14ac:dyDescent="0.25">
      <c r="A47" s="93"/>
      <c r="B47" s="234" t="s">
        <v>874</v>
      </c>
      <c r="C47" s="234"/>
      <c r="D47" s="225"/>
      <c r="E47" s="136"/>
      <c r="F47" s="227" t="s">
        <v>874</v>
      </c>
      <c r="G47" s="234"/>
      <c r="H47" s="234"/>
      <c r="I47" s="234"/>
      <c r="J47" s="54"/>
    </row>
    <row r="48" spans="1:10" x14ac:dyDescent="0.25">
      <c r="A48" s="93"/>
      <c r="B48" s="234"/>
      <c r="C48" s="234"/>
      <c r="D48" s="225"/>
      <c r="E48" s="137"/>
      <c r="F48" s="227"/>
      <c r="G48" s="234"/>
      <c r="H48" s="234"/>
      <c r="I48" s="234"/>
      <c r="J48" s="54"/>
    </row>
    <row r="49" spans="1:10" ht="9.9499999999999993" customHeight="1" x14ac:dyDescent="0.25">
      <c r="A49" s="49"/>
      <c r="B49" s="192"/>
      <c r="C49" s="192"/>
      <c r="D49" s="192"/>
      <c r="E49" s="192"/>
      <c r="F49" s="192"/>
      <c r="G49" s="192"/>
      <c r="H49" s="192"/>
      <c r="I49" s="192"/>
      <c r="J49" s="54"/>
    </row>
    <row r="50" spans="1:10" ht="15" customHeight="1" x14ac:dyDescent="0.25">
      <c r="A50" s="92" t="s">
        <v>902</v>
      </c>
      <c r="B50" s="224" t="s">
        <v>838</v>
      </c>
      <c r="C50" s="224"/>
      <c r="D50" s="224"/>
      <c r="E50" s="224"/>
      <c r="F50" s="224"/>
      <c r="G50" s="224"/>
      <c r="H50" s="224"/>
      <c r="I50" s="224"/>
      <c r="J50" s="54"/>
    </row>
    <row r="51" spans="1:10" s="72" customFormat="1" ht="15" customHeight="1" x14ac:dyDescent="0.25">
      <c r="A51" s="94"/>
      <c r="B51" s="236" t="s">
        <v>875</v>
      </c>
      <c r="C51" s="238"/>
      <c r="D51" s="238"/>
      <c r="E51" s="237"/>
      <c r="F51" s="236" t="s">
        <v>876</v>
      </c>
      <c r="G51" s="237"/>
      <c r="H51" s="236" t="s">
        <v>877</v>
      </c>
      <c r="I51" s="237"/>
      <c r="J51" s="71"/>
    </row>
    <row r="52" spans="1:10" ht="27.95" customHeight="1" x14ac:dyDescent="0.25">
      <c r="A52" s="94">
        <v>1</v>
      </c>
      <c r="B52" s="221"/>
      <c r="C52" s="222"/>
      <c r="D52" s="222"/>
      <c r="E52" s="223"/>
      <c r="F52" s="219" t="s">
        <v>878</v>
      </c>
      <c r="G52" s="220"/>
      <c r="H52" s="212">
        <v>0</v>
      </c>
      <c r="I52" s="213"/>
      <c r="J52" s="54"/>
    </row>
    <row r="53" spans="1:10" ht="27.95" customHeight="1" x14ac:dyDescent="0.25">
      <c r="A53" s="94">
        <v>2</v>
      </c>
      <c r="B53" s="221"/>
      <c r="C53" s="222"/>
      <c r="D53" s="222"/>
      <c r="E53" s="223"/>
      <c r="F53" s="219" t="s">
        <v>878</v>
      </c>
      <c r="G53" s="220"/>
      <c r="H53" s="212">
        <v>0</v>
      </c>
      <c r="I53" s="213"/>
      <c r="J53" s="54"/>
    </row>
    <row r="54" spans="1:10" ht="27.95" customHeight="1" x14ac:dyDescent="0.25">
      <c r="A54" s="94">
        <v>3</v>
      </c>
      <c r="B54" s="221"/>
      <c r="C54" s="222"/>
      <c r="D54" s="222"/>
      <c r="E54" s="223"/>
      <c r="F54" s="219" t="s">
        <v>878</v>
      </c>
      <c r="G54" s="220"/>
      <c r="H54" s="212">
        <v>0</v>
      </c>
      <c r="I54" s="213"/>
      <c r="J54" s="54"/>
    </row>
    <row r="55" spans="1:10" ht="27.95" customHeight="1" x14ac:dyDescent="0.25">
      <c r="A55" s="94">
        <v>4</v>
      </c>
      <c r="B55" s="221"/>
      <c r="C55" s="222"/>
      <c r="D55" s="222"/>
      <c r="E55" s="223"/>
      <c r="F55" s="219" t="s">
        <v>878</v>
      </c>
      <c r="G55" s="220"/>
      <c r="H55" s="212">
        <v>0</v>
      </c>
      <c r="I55" s="213"/>
      <c r="J55" s="54"/>
    </row>
    <row r="56" spans="1:10" ht="27.95" customHeight="1" x14ac:dyDescent="0.25">
      <c r="A56" s="94">
        <v>5</v>
      </c>
      <c r="B56" s="221"/>
      <c r="C56" s="222"/>
      <c r="D56" s="222"/>
      <c r="E56" s="223"/>
      <c r="F56" s="219" t="s">
        <v>878</v>
      </c>
      <c r="G56" s="220"/>
      <c r="H56" s="212">
        <v>0</v>
      </c>
      <c r="I56" s="213"/>
      <c r="J56" s="54"/>
    </row>
    <row r="57" spans="1:10" ht="9.9499999999999993" customHeight="1" x14ac:dyDescent="0.25">
      <c r="A57" s="49"/>
      <c r="B57" s="192"/>
      <c r="C57" s="192"/>
      <c r="D57" s="192"/>
      <c r="E57" s="192"/>
      <c r="F57" s="192"/>
      <c r="G57" s="192"/>
      <c r="H57" s="192"/>
      <c r="I57" s="192"/>
      <c r="J57" s="54"/>
    </row>
    <row r="58" spans="1:10" ht="15" customHeight="1" x14ac:dyDescent="0.25">
      <c r="A58" s="92" t="s">
        <v>866</v>
      </c>
      <c r="B58" s="224" t="s">
        <v>912</v>
      </c>
      <c r="C58" s="224"/>
      <c r="D58" s="224"/>
      <c r="E58" s="224"/>
      <c r="F58" s="224"/>
      <c r="G58" s="224"/>
      <c r="H58" s="224"/>
      <c r="I58" s="224"/>
      <c r="J58" s="54"/>
    </row>
    <row r="59" spans="1:10" s="62" customFormat="1" x14ac:dyDescent="0.25">
      <c r="A59" s="95">
        <v>1</v>
      </c>
      <c r="B59" s="215" t="s">
        <v>907</v>
      </c>
      <c r="C59" s="216"/>
      <c r="D59" s="216"/>
      <c r="E59" s="216"/>
      <c r="F59" s="216"/>
      <c r="G59" s="217"/>
      <c r="H59" s="212">
        <v>0</v>
      </c>
      <c r="I59" s="213"/>
      <c r="J59" s="61"/>
    </row>
    <row r="60" spans="1:10" s="62" customFormat="1" x14ac:dyDescent="0.25">
      <c r="A60" s="95">
        <v>2</v>
      </c>
      <c r="B60" s="215" t="s">
        <v>908</v>
      </c>
      <c r="C60" s="216"/>
      <c r="D60" s="216"/>
      <c r="E60" s="216"/>
      <c r="F60" s="216"/>
      <c r="G60" s="217"/>
      <c r="H60" s="212">
        <v>0</v>
      </c>
      <c r="I60" s="213"/>
      <c r="J60" s="61"/>
    </row>
    <row r="61" spans="1:10" s="62" customFormat="1" x14ac:dyDescent="0.25">
      <c r="A61" s="94">
        <v>3</v>
      </c>
      <c r="B61" s="218" t="s">
        <v>909</v>
      </c>
      <c r="C61" s="218"/>
      <c r="D61" s="218"/>
      <c r="E61" s="218"/>
      <c r="F61" s="218"/>
      <c r="G61" s="218"/>
      <c r="H61" s="214">
        <v>0</v>
      </c>
      <c r="I61" s="214"/>
      <c r="J61" s="61"/>
    </row>
    <row r="62" spans="1:10" s="62" customFormat="1" x14ac:dyDescent="0.25">
      <c r="A62" s="94">
        <v>4</v>
      </c>
      <c r="B62" s="218" t="s">
        <v>910</v>
      </c>
      <c r="C62" s="218"/>
      <c r="D62" s="218"/>
      <c r="E62" s="218"/>
      <c r="F62" s="218"/>
      <c r="G62" s="218"/>
      <c r="H62" s="214">
        <v>0</v>
      </c>
      <c r="I62" s="214"/>
      <c r="J62" s="61"/>
    </row>
    <row r="63" spans="1:10" s="62" customFormat="1" x14ac:dyDescent="0.25">
      <c r="A63" s="94">
        <v>5</v>
      </c>
      <c r="B63" s="218" t="s">
        <v>911</v>
      </c>
      <c r="C63" s="218"/>
      <c r="D63" s="218"/>
      <c r="E63" s="218"/>
      <c r="F63" s="218"/>
      <c r="G63" s="218"/>
      <c r="H63" s="214">
        <v>0</v>
      </c>
      <c r="I63" s="214"/>
      <c r="J63" s="61"/>
    </row>
    <row r="64" spans="1:10" s="62" customFormat="1" x14ac:dyDescent="0.25">
      <c r="A64" s="94">
        <v>6</v>
      </c>
      <c r="B64" s="218" t="s">
        <v>874</v>
      </c>
      <c r="C64" s="218"/>
      <c r="D64" s="218"/>
      <c r="E64" s="218"/>
      <c r="F64" s="218"/>
      <c r="G64" s="218"/>
      <c r="H64" s="214">
        <v>0</v>
      </c>
      <c r="I64" s="214"/>
      <c r="J64" s="61"/>
    </row>
    <row r="65" spans="1:10" s="62" customFormat="1" x14ac:dyDescent="0.25">
      <c r="A65" s="94">
        <v>7</v>
      </c>
      <c r="B65" s="218"/>
      <c r="C65" s="218"/>
      <c r="D65" s="218"/>
      <c r="E65" s="218"/>
      <c r="F65" s="218"/>
      <c r="G65" s="218"/>
      <c r="H65" s="214">
        <v>0</v>
      </c>
      <c r="I65" s="214"/>
      <c r="J65" s="61"/>
    </row>
    <row r="66" spans="1:10" s="62" customFormat="1" x14ac:dyDescent="0.25">
      <c r="A66" s="94">
        <v>8</v>
      </c>
      <c r="B66" s="218"/>
      <c r="C66" s="218"/>
      <c r="D66" s="218"/>
      <c r="E66" s="218"/>
      <c r="F66" s="218"/>
      <c r="G66" s="218"/>
      <c r="H66" s="214">
        <v>0</v>
      </c>
      <c r="I66" s="214"/>
      <c r="J66" s="61"/>
    </row>
    <row r="67" spans="1:10" s="62" customFormat="1" x14ac:dyDescent="0.25">
      <c r="A67" s="94">
        <v>9</v>
      </c>
      <c r="B67" s="218"/>
      <c r="C67" s="218"/>
      <c r="D67" s="218"/>
      <c r="E67" s="218"/>
      <c r="F67" s="218"/>
      <c r="G67" s="218"/>
      <c r="H67" s="214">
        <v>0</v>
      </c>
      <c r="I67" s="214"/>
      <c r="J67" s="61"/>
    </row>
    <row r="68" spans="1:10" s="62" customFormat="1" x14ac:dyDescent="0.25">
      <c r="A68" s="94">
        <v>10</v>
      </c>
      <c r="B68" s="218"/>
      <c r="C68" s="218"/>
      <c r="D68" s="218"/>
      <c r="E68" s="218"/>
      <c r="F68" s="218"/>
      <c r="G68" s="218"/>
      <c r="H68" s="214">
        <v>0</v>
      </c>
      <c r="I68" s="214"/>
      <c r="J68" s="61"/>
    </row>
    <row r="69" spans="1:10" s="62" customFormat="1" ht="9.9499999999999993" customHeight="1" x14ac:dyDescent="0.25">
      <c r="A69" s="93"/>
      <c r="B69" s="232"/>
      <c r="C69" s="232"/>
      <c r="D69" s="232"/>
      <c r="E69" s="232"/>
      <c r="F69" s="232"/>
      <c r="G69" s="232"/>
      <c r="H69" s="214"/>
      <c r="I69" s="214"/>
      <c r="J69" s="61"/>
    </row>
    <row r="70" spans="1:10" s="62" customFormat="1" x14ac:dyDescent="0.25">
      <c r="A70" s="93"/>
      <c r="B70" s="232"/>
      <c r="C70" s="232"/>
      <c r="D70" s="232"/>
      <c r="E70" s="232"/>
      <c r="F70" s="232"/>
      <c r="G70" s="232"/>
      <c r="H70" s="231">
        <f>SUM(H59:I69)</f>
        <v>0</v>
      </c>
      <c r="I70" s="231"/>
      <c r="J70" s="61"/>
    </row>
    <row r="71" spans="1:10" x14ac:dyDescent="0.25">
      <c r="A71" s="49"/>
      <c r="B71" s="33"/>
      <c r="C71" s="46"/>
      <c r="D71" s="46"/>
      <c r="E71" s="46"/>
      <c r="F71" s="46"/>
      <c r="G71" s="46"/>
      <c r="H71" s="46"/>
      <c r="I71" s="33"/>
      <c r="J71" s="34"/>
    </row>
    <row r="72" spans="1:10" x14ac:dyDescent="0.25">
      <c r="A72" s="49" t="s">
        <v>10</v>
      </c>
      <c r="B72" s="46"/>
      <c r="C72" s="199">
        <f>IFERROR(('Ficha 1 MyM'!C43)," ")</f>
        <v>0</v>
      </c>
      <c r="D72" s="200"/>
      <c r="E72" s="201"/>
      <c r="F72" s="33"/>
      <c r="G72" s="46"/>
      <c r="J72" s="34"/>
    </row>
    <row r="73" spans="1:10" x14ac:dyDescent="0.25">
      <c r="A73" s="49" t="s">
        <v>809</v>
      </c>
      <c r="B73" s="33"/>
      <c r="C73" s="199">
        <f>IFERROR(('Ficha 1 MyM'!C44)," ")</f>
        <v>0</v>
      </c>
      <c r="D73" s="200"/>
      <c r="E73" s="201"/>
      <c r="F73" s="33"/>
      <c r="G73" s="33"/>
      <c r="H73" s="48" t="s">
        <v>995</v>
      </c>
      <c r="I73" s="18" t="s">
        <v>903</v>
      </c>
      <c r="J73" s="34"/>
    </row>
    <row r="74" spans="1:10" x14ac:dyDescent="0.25">
      <c r="A74" s="49"/>
      <c r="B74" s="33"/>
      <c r="C74" s="33"/>
      <c r="D74" s="33"/>
      <c r="E74" s="33"/>
      <c r="F74" s="33"/>
      <c r="G74" s="33"/>
      <c r="H74" s="33"/>
      <c r="I74" s="33"/>
      <c r="J74" s="34"/>
    </row>
    <row r="75" spans="1:10" x14ac:dyDescent="0.25">
      <c r="A75" s="49" t="s">
        <v>11</v>
      </c>
      <c r="B75" s="46"/>
      <c r="C75" s="199">
        <f>IFERROR(('Ficha 1 MyM'!C46)," ")</f>
        <v>0</v>
      </c>
      <c r="D75" s="200"/>
      <c r="E75" s="201"/>
      <c r="F75" s="33"/>
      <c r="G75" s="33"/>
      <c r="H75" s="33"/>
      <c r="I75" s="33"/>
      <c r="J75" s="34"/>
    </row>
    <row r="76" spans="1:10" x14ac:dyDescent="0.25">
      <c r="A76" s="49" t="s">
        <v>809</v>
      </c>
      <c r="B76" s="33"/>
      <c r="C76" s="199">
        <f>IFERROR(('Ficha 1 MyM'!C47)," ")</f>
        <v>0</v>
      </c>
      <c r="D76" s="200"/>
      <c r="E76" s="201"/>
      <c r="F76" s="33"/>
      <c r="G76" s="33"/>
      <c r="H76" s="33"/>
      <c r="I76" s="33"/>
      <c r="J76" s="34"/>
    </row>
    <row r="77" spans="1:10" ht="9.9499999999999993" customHeight="1" thickBot="1" x14ac:dyDescent="0.3">
      <c r="A77" s="29"/>
      <c r="B77" s="30"/>
      <c r="C77" s="30"/>
      <c r="D77" s="30"/>
      <c r="E77" s="30"/>
      <c r="F77" s="30"/>
      <c r="G77" s="30"/>
      <c r="H77" s="30"/>
      <c r="I77" s="30"/>
      <c r="J77" s="32"/>
    </row>
    <row r="80" spans="1:10" x14ac:dyDescent="0.25">
      <c r="A80" s="211" t="s">
        <v>1011</v>
      </c>
      <c r="B80" s="211"/>
    </row>
    <row r="81" spans="2:9" ht="15.75" thickBot="1" x14ac:dyDescent="0.3"/>
    <row r="82" spans="2:9" x14ac:dyDescent="0.25">
      <c r="B82" s="184"/>
      <c r="C82" s="36"/>
      <c r="D82" s="45"/>
      <c r="F82" s="184"/>
      <c r="G82" s="36"/>
      <c r="H82" s="36"/>
      <c r="I82" s="45"/>
    </row>
    <row r="83" spans="2:9" x14ac:dyDescent="0.25">
      <c r="B83" s="179"/>
      <c r="C83" s="33"/>
      <c r="D83" s="34"/>
      <c r="F83" s="179"/>
      <c r="G83" s="33"/>
      <c r="H83" s="33"/>
      <c r="I83" s="34"/>
    </row>
    <row r="84" spans="2:9" x14ac:dyDescent="0.25">
      <c r="B84" s="179"/>
      <c r="C84" s="33"/>
      <c r="D84" s="34"/>
      <c r="F84" s="179"/>
      <c r="G84" s="33"/>
      <c r="H84" s="33"/>
      <c r="I84" s="34"/>
    </row>
    <row r="85" spans="2:9" x14ac:dyDescent="0.25">
      <c r="B85" s="179"/>
      <c r="C85" s="33"/>
      <c r="D85" s="34"/>
      <c r="F85" s="179"/>
      <c r="G85" s="33"/>
      <c r="H85" s="33"/>
      <c r="I85" s="34"/>
    </row>
    <row r="86" spans="2:9" x14ac:dyDescent="0.25">
      <c r="B86" s="179"/>
      <c r="C86" s="33"/>
      <c r="D86" s="34"/>
      <c r="F86" s="179"/>
      <c r="G86" s="33"/>
      <c r="H86" s="33"/>
      <c r="I86" s="34"/>
    </row>
    <row r="87" spans="2:9" x14ac:dyDescent="0.25">
      <c r="B87" s="179"/>
      <c r="C87" s="33"/>
      <c r="D87" s="34"/>
      <c r="F87" s="179"/>
      <c r="G87" s="33"/>
      <c r="H87" s="33"/>
      <c r="I87" s="34"/>
    </row>
    <row r="88" spans="2:9" x14ac:dyDescent="0.25">
      <c r="B88" s="179"/>
      <c r="C88" s="33"/>
      <c r="D88" s="34"/>
      <c r="F88" s="179"/>
      <c r="G88" s="33"/>
      <c r="H88" s="33"/>
      <c r="I88" s="34"/>
    </row>
    <row r="89" spans="2:9" x14ac:dyDescent="0.25">
      <c r="B89" s="179"/>
      <c r="C89" s="33"/>
      <c r="D89" s="34"/>
      <c r="F89" s="179"/>
      <c r="G89" s="33"/>
      <c r="H89" s="33"/>
      <c r="I89" s="34"/>
    </row>
    <row r="90" spans="2:9" x14ac:dyDescent="0.25">
      <c r="B90" s="179"/>
      <c r="C90" s="33"/>
      <c r="D90" s="34"/>
      <c r="F90" s="179"/>
      <c r="G90" s="33"/>
      <c r="H90" s="33"/>
      <c r="I90" s="34"/>
    </row>
    <row r="91" spans="2:9" x14ac:dyDescent="0.25">
      <c r="B91" s="179"/>
      <c r="C91" s="33"/>
      <c r="D91" s="34"/>
      <c r="F91" s="179"/>
      <c r="G91" s="33"/>
      <c r="H91" s="33"/>
      <c r="I91" s="34"/>
    </row>
    <row r="92" spans="2:9" x14ac:dyDescent="0.25">
      <c r="B92" s="179"/>
      <c r="C92" s="33"/>
      <c r="D92" s="34"/>
      <c r="F92" s="179"/>
      <c r="G92" s="33"/>
      <c r="H92" s="33"/>
      <c r="I92" s="34"/>
    </row>
    <row r="93" spans="2:9" x14ac:dyDescent="0.25">
      <c r="B93" s="179"/>
      <c r="C93" s="33"/>
      <c r="D93" s="34"/>
      <c r="F93" s="179"/>
      <c r="G93" s="33"/>
      <c r="H93" s="33"/>
      <c r="I93" s="34"/>
    </row>
    <row r="94" spans="2:9" x14ac:dyDescent="0.25">
      <c r="B94" s="179"/>
      <c r="C94" s="33"/>
      <c r="D94" s="34"/>
      <c r="F94" s="179"/>
      <c r="G94" s="33"/>
      <c r="H94" s="33"/>
      <c r="I94" s="34"/>
    </row>
    <row r="95" spans="2:9" x14ac:dyDescent="0.25">
      <c r="B95" s="179"/>
      <c r="C95" s="33"/>
      <c r="D95" s="34"/>
      <c r="F95" s="179"/>
      <c r="G95" s="33"/>
      <c r="H95" s="33"/>
      <c r="I95" s="34"/>
    </row>
    <row r="96" spans="2:9" x14ac:dyDescent="0.25">
      <c r="B96" s="179"/>
      <c r="C96" s="33"/>
      <c r="D96" s="34"/>
      <c r="F96" s="179"/>
      <c r="G96" s="33"/>
      <c r="H96" s="33"/>
      <c r="I96" s="34"/>
    </row>
    <row r="97" spans="2:9" x14ac:dyDescent="0.25">
      <c r="B97" s="179"/>
      <c r="C97" s="33"/>
      <c r="D97" s="34"/>
      <c r="F97" s="179"/>
      <c r="G97" s="33"/>
      <c r="H97" s="33"/>
      <c r="I97" s="34"/>
    </row>
    <row r="98" spans="2:9" ht="15.75" thickBot="1" x14ac:dyDescent="0.3">
      <c r="B98" s="150"/>
      <c r="C98" s="30"/>
      <c r="D98" s="32"/>
      <c r="F98" s="150"/>
      <c r="G98" s="30"/>
      <c r="H98" s="30"/>
      <c r="I98" s="32"/>
    </row>
    <row r="100" spans="2:9" ht="15.75" thickBot="1" x14ac:dyDescent="0.3"/>
    <row r="101" spans="2:9" x14ac:dyDescent="0.25">
      <c r="B101" s="184"/>
      <c r="C101" s="36"/>
      <c r="D101" s="45"/>
      <c r="F101" s="184"/>
      <c r="G101" s="36"/>
      <c r="H101" s="36"/>
      <c r="I101" s="45"/>
    </row>
    <row r="102" spans="2:9" x14ac:dyDescent="0.25">
      <c r="B102" s="179"/>
      <c r="C102" s="33"/>
      <c r="D102" s="34"/>
      <c r="F102" s="179"/>
      <c r="G102" s="33"/>
      <c r="H102" s="33"/>
      <c r="I102" s="34"/>
    </row>
    <row r="103" spans="2:9" x14ac:dyDescent="0.25">
      <c r="B103" s="179"/>
      <c r="C103" s="33"/>
      <c r="D103" s="34"/>
      <c r="F103" s="179"/>
      <c r="G103" s="33"/>
      <c r="H103" s="33"/>
      <c r="I103" s="34"/>
    </row>
    <row r="104" spans="2:9" x14ac:dyDescent="0.25">
      <c r="B104" s="179"/>
      <c r="C104" s="33"/>
      <c r="D104" s="34"/>
      <c r="F104" s="179"/>
      <c r="G104" s="33"/>
      <c r="H104" s="33"/>
      <c r="I104" s="34"/>
    </row>
    <row r="105" spans="2:9" x14ac:dyDescent="0.25">
      <c r="B105" s="179"/>
      <c r="C105" s="33"/>
      <c r="D105" s="34"/>
      <c r="F105" s="179"/>
      <c r="G105" s="33"/>
      <c r="H105" s="33"/>
      <c r="I105" s="34"/>
    </row>
    <row r="106" spans="2:9" x14ac:dyDescent="0.25">
      <c r="B106" s="179"/>
      <c r="C106" s="33"/>
      <c r="D106" s="34"/>
      <c r="F106" s="179"/>
      <c r="G106" s="33"/>
      <c r="H106" s="33"/>
      <c r="I106" s="34"/>
    </row>
    <row r="107" spans="2:9" x14ac:dyDescent="0.25">
      <c r="B107" s="179"/>
      <c r="C107" s="33"/>
      <c r="D107" s="34"/>
      <c r="F107" s="179"/>
      <c r="G107" s="33"/>
      <c r="H107" s="33"/>
      <c r="I107" s="34"/>
    </row>
    <row r="108" spans="2:9" x14ac:dyDescent="0.25">
      <c r="B108" s="179"/>
      <c r="C108" s="33"/>
      <c r="D108" s="34"/>
      <c r="F108" s="179"/>
      <c r="G108" s="33"/>
      <c r="H108" s="33"/>
      <c r="I108" s="34"/>
    </row>
    <row r="109" spans="2:9" x14ac:dyDescent="0.25">
      <c r="B109" s="179"/>
      <c r="C109" s="33"/>
      <c r="D109" s="34"/>
      <c r="F109" s="179"/>
      <c r="G109" s="33"/>
      <c r="H109" s="33"/>
      <c r="I109" s="34"/>
    </row>
    <row r="110" spans="2:9" x14ac:dyDescent="0.25">
      <c r="B110" s="179"/>
      <c r="C110" s="33"/>
      <c r="D110" s="34"/>
      <c r="F110" s="179"/>
      <c r="G110" s="33"/>
      <c r="H110" s="33"/>
      <c r="I110" s="34"/>
    </row>
    <row r="111" spans="2:9" x14ac:dyDescent="0.25">
      <c r="B111" s="179"/>
      <c r="C111" s="33"/>
      <c r="D111" s="34"/>
      <c r="F111" s="179"/>
      <c r="G111" s="33"/>
      <c r="H111" s="33"/>
      <c r="I111" s="34"/>
    </row>
    <row r="112" spans="2:9" x14ac:dyDescent="0.25">
      <c r="B112" s="179"/>
      <c r="C112" s="33"/>
      <c r="D112" s="34"/>
      <c r="F112" s="179"/>
      <c r="G112" s="33"/>
      <c r="H112" s="33"/>
      <c r="I112" s="34"/>
    </row>
    <row r="113" spans="2:9" x14ac:dyDescent="0.25">
      <c r="B113" s="179"/>
      <c r="C113" s="33"/>
      <c r="D113" s="34"/>
      <c r="F113" s="179"/>
      <c r="G113" s="33"/>
      <c r="H113" s="33"/>
      <c r="I113" s="34"/>
    </row>
    <row r="114" spans="2:9" x14ac:dyDescent="0.25">
      <c r="B114" s="179"/>
      <c r="C114" s="33"/>
      <c r="D114" s="34"/>
      <c r="F114" s="179"/>
      <c r="G114" s="33"/>
      <c r="H114" s="33"/>
      <c r="I114" s="34"/>
    </row>
    <row r="115" spans="2:9" x14ac:dyDescent="0.25">
      <c r="B115" s="179"/>
      <c r="C115" s="33"/>
      <c r="D115" s="34"/>
      <c r="F115" s="179"/>
      <c r="G115" s="33"/>
      <c r="H115" s="33"/>
      <c r="I115" s="34"/>
    </row>
    <row r="116" spans="2:9" x14ac:dyDescent="0.25">
      <c r="B116" s="179"/>
      <c r="C116" s="33"/>
      <c r="D116" s="34"/>
      <c r="F116" s="179"/>
      <c r="G116" s="33"/>
      <c r="H116" s="33"/>
      <c r="I116" s="34"/>
    </row>
    <row r="117" spans="2:9" ht="15.75" thickBot="1" x14ac:dyDescent="0.3">
      <c r="B117" s="150"/>
      <c r="C117" s="30"/>
      <c r="D117" s="32"/>
      <c r="F117" s="150"/>
      <c r="G117" s="30"/>
      <c r="H117" s="30"/>
      <c r="I117" s="32"/>
    </row>
    <row r="120" spans="2:9" x14ac:dyDescent="0.25">
      <c r="B120" s="251" t="s">
        <v>1012</v>
      </c>
      <c r="C120" s="251" t="s">
        <v>1013</v>
      </c>
      <c r="D120" s="251" t="s">
        <v>1014</v>
      </c>
      <c r="E120" s="253" t="s">
        <v>11</v>
      </c>
      <c r="F120" s="254"/>
      <c r="G120" s="255"/>
    </row>
    <row r="121" spans="2:9" ht="18" customHeight="1" x14ac:dyDescent="0.25">
      <c r="B121" s="252" t="s">
        <v>1019</v>
      </c>
      <c r="C121" s="252" t="s">
        <v>1020</v>
      </c>
      <c r="D121" s="252" t="s">
        <v>1021</v>
      </c>
      <c r="E121" s="256" t="s">
        <v>1015</v>
      </c>
      <c r="F121" s="257"/>
      <c r="G121" s="258"/>
    </row>
    <row r="122" spans="2:9" x14ac:dyDescent="0.25">
      <c r="B122" s="251" t="s">
        <v>1016</v>
      </c>
      <c r="C122" s="265" t="s">
        <v>876</v>
      </c>
      <c r="D122" s="265" t="s">
        <v>876</v>
      </c>
      <c r="E122" s="259" t="s">
        <v>876</v>
      </c>
      <c r="F122" s="260"/>
      <c r="G122" s="261"/>
    </row>
    <row r="123" spans="2:9" x14ac:dyDescent="0.25">
      <c r="B123" s="267" t="s">
        <v>1022</v>
      </c>
      <c r="C123" s="266">
        <v>44699</v>
      </c>
      <c r="D123" s="266">
        <v>44705</v>
      </c>
      <c r="E123" s="262" t="s">
        <v>1023</v>
      </c>
      <c r="F123" s="263"/>
      <c r="G123" s="264"/>
    </row>
  </sheetData>
  <mergeCells count="88">
    <mergeCell ref="E123:G123"/>
    <mergeCell ref="C75:E75"/>
    <mergeCell ref="C76:E76"/>
    <mergeCell ref="A80:B80"/>
    <mergeCell ref="E120:G120"/>
    <mergeCell ref="E121:G121"/>
    <mergeCell ref="E122:G122"/>
    <mergeCell ref="B69:G69"/>
    <mergeCell ref="H69:I69"/>
    <mergeCell ref="B70:G70"/>
    <mergeCell ref="H70:I70"/>
    <mergeCell ref="C72:E72"/>
    <mergeCell ref="C73:E73"/>
    <mergeCell ref="B66:G66"/>
    <mergeCell ref="H66:I66"/>
    <mergeCell ref="B67:G67"/>
    <mergeCell ref="H67:I67"/>
    <mergeCell ref="B68:G68"/>
    <mergeCell ref="H68:I68"/>
    <mergeCell ref="B63:G63"/>
    <mergeCell ref="H63:I63"/>
    <mergeCell ref="B64:G64"/>
    <mergeCell ref="H64:I64"/>
    <mergeCell ref="B65:G65"/>
    <mergeCell ref="H65:I65"/>
    <mergeCell ref="B60:G60"/>
    <mergeCell ref="H60:I60"/>
    <mergeCell ref="B61:G61"/>
    <mergeCell ref="H61:I61"/>
    <mergeCell ref="B62:G62"/>
    <mergeCell ref="H62:I62"/>
    <mergeCell ref="B56:E56"/>
    <mergeCell ref="F56:G56"/>
    <mergeCell ref="H56:I56"/>
    <mergeCell ref="B58:I58"/>
    <mergeCell ref="B59:G59"/>
    <mergeCell ref="H59:I59"/>
    <mergeCell ref="B54:E54"/>
    <mergeCell ref="F54:G54"/>
    <mergeCell ref="H54:I54"/>
    <mergeCell ref="B55:E55"/>
    <mergeCell ref="F55:G55"/>
    <mergeCell ref="H55:I55"/>
    <mergeCell ref="B52:E52"/>
    <mergeCell ref="F52:G52"/>
    <mergeCell ref="H52:I52"/>
    <mergeCell ref="B53:E53"/>
    <mergeCell ref="F53:G53"/>
    <mergeCell ref="H53:I53"/>
    <mergeCell ref="B47:D47"/>
    <mergeCell ref="F47:I47"/>
    <mergeCell ref="B48:D48"/>
    <mergeCell ref="F48:I48"/>
    <mergeCell ref="B50:I50"/>
    <mergeCell ref="B51:E51"/>
    <mergeCell ref="F51:G51"/>
    <mergeCell ref="H51:I51"/>
    <mergeCell ref="B44:D44"/>
    <mergeCell ref="F44:I44"/>
    <mergeCell ref="B45:D45"/>
    <mergeCell ref="F45:I45"/>
    <mergeCell ref="B46:D46"/>
    <mergeCell ref="F46:I46"/>
    <mergeCell ref="B35:I35"/>
    <mergeCell ref="B36:I36"/>
    <mergeCell ref="B38:I38"/>
    <mergeCell ref="B39:I39"/>
    <mergeCell ref="B41:I41"/>
    <mergeCell ref="B43:I43"/>
    <mergeCell ref="B24:I24"/>
    <mergeCell ref="G26:I26"/>
    <mergeCell ref="G27:I27"/>
    <mergeCell ref="C29:I29"/>
    <mergeCell ref="B32:I32"/>
    <mergeCell ref="B33:I33"/>
    <mergeCell ref="G12:I12"/>
    <mergeCell ref="G13:I13"/>
    <mergeCell ref="C15:E15"/>
    <mergeCell ref="C16:E16"/>
    <mergeCell ref="B20:C20"/>
    <mergeCell ref="E22:F22"/>
    <mergeCell ref="H22:I22"/>
    <mergeCell ref="D1:G1"/>
    <mergeCell ref="D2:G2"/>
    <mergeCell ref="D3:G3"/>
    <mergeCell ref="B5:I5"/>
    <mergeCell ref="B6:I6"/>
    <mergeCell ref="B10:I10"/>
  </mergeCells>
  <dataValidations count="2">
    <dataValidation type="list" allowBlank="1" showInputMessage="1" showErrorMessage="1" sqref="I15" xr:uid="{A3CD41F3-A855-42A7-9608-01C2488CDBD5}">
      <formula1>"X"</formula1>
    </dataValidation>
    <dataValidation type="list" allowBlank="1" showInputMessage="1" showErrorMessage="1" sqref="I73 I20" xr:uid="{C7CC6A96-2593-4C7B-B0C8-3C7B8AEA2679}">
      <formula1>"SI,NO"</formula1>
    </dataValidation>
  </dataValidations>
  <printOptions horizontalCentered="1"/>
  <pageMargins left="0.70866141732283472" right="0.70866141732283472" top="0.74803149606299213" bottom="0.55000000000000004" header="0.31496062992125984" footer="0.31496062992125984"/>
  <pageSetup paperSize="258" scale="32" orientation="portrait" horizontalDpi="4294967293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D9029-A057-4596-B00C-AC74B82CFD74}">
  <sheetPr>
    <pageSetUpPr fitToPage="1"/>
  </sheetPr>
  <dimension ref="A1:P123"/>
  <sheetViews>
    <sheetView view="pageBreakPreview" zoomScaleNormal="75" zoomScaleSheetLayoutView="10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ColWidth="11.42578125" defaultRowHeight="15" x14ac:dyDescent="0.25"/>
  <cols>
    <col min="1" max="1" width="5.7109375" style="27" customWidth="1"/>
    <col min="2" max="4" width="18.7109375" style="28" customWidth="1"/>
    <col min="5" max="5" width="12.140625" style="28" customWidth="1"/>
    <col min="6" max="6" width="15.140625" style="28" customWidth="1"/>
    <col min="7" max="7" width="11.42578125" style="28" customWidth="1"/>
    <col min="8" max="8" width="24.42578125" style="28" customWidth="1"/>
    <col min="9" max="9" width="24.28515625" style="28" customWidth="1"/>
    <col min="10" max="10" width="5.7109375" style="28" customWidth="1"/>
    <col min="11" max="16384" width="11.42578125" style="28"/>
  </cols>
  <sheetData>
    <row r="1" spans="1:10" ht="15" customHeight="1" x14ac:dyDescent="0.25">
      <c r="A1" s="35" t="s">
        <v>810</v>
      </c>
      <c r="B1" s="36"/>
      <c r="C1" s="37"/>
      <c r="D1" s="208" t="s">
        <v>0</v>
      </c>
      <c r="E1" s="208"/>
      <c r="F1" s="208"/>
      <c r="G1" s="208"/>
      <c r="H1" s="193"/>
      <c r="I1" s="37"/>
      <c r="J1" s="38"/>
    </row>
    <row r="2" spans="1:10" ht="15" customHeight="1" x14ac:dyDescent="0.25">
      <c r="A2" s="39"/>
      <c r="B2" s="33"/>
      <c r="C2" s="40"/>
      <c r="D2" s="209" t="s">
        <v>1</v>
      </c>
      <c r="E2" s="209"/>
      <c r="F2" s="209"/>
      <c r="G2" s="209"/>
      <c r="H2" s="194"/>
      <c r="I2" s="40"/>
      <c r="J2" s="41"/>
    </row>
    <row r="3" spans="1:10" ht="15" customHeight="1" thickBot="1" x14ac:dyDescent="0.3">
      <c r="A3" s="29"/>
      <c r="B3" s="30"/>
      <c r="C3" s="42"/>
      <c r="D3" s="210" t="s">
        <v>880</v>
      </c>
      <c r="E3" s="210"/>
      <c r="F3" s="210"/>
      <c r="G3" s="210"/>
      <c r="H3" s="195"/>
      <c r="I3" s="42"/>
      <c r="J3" s="43"/>
    </row>
    <row r="4" spans="1:10" ht="9.9499999999999993" customHeight="1" x14ac:dyDescent="0.25">
      <c r="A4" s="44"/>
      <c r="B4" s="36"/>
      <c r="C4" s="36"/>
      <c r="D4" s="36"/>
      <c r="E4" s="36"/>
      <c r="F4" s="36"/>
      <c r="G4" s="36"/>
      <c r="H4" s="36"/>
      <c r="I4" s="36"/>
      <c r="J4" s="45"/>
    </row>
    <row r="5" spans="1:10" ht="15" customHeight="1" x14ac:dyDescent="0.25">
      <c r="A5" s="39"/>
      <c r="B5" s="207" t="s">
        <v>1018</v>
      </c>
      <c r="C5" s="207"/>
      <c r="D5" s="207"/>
      <c r="E5" s="207"/>
      <c r="F5" s="207"/>
      <c r="G5" s="207"/>
      <c r="H5" s="207"/>
      <c r="I5" s="207"/>
      <c r="J5" s="54"/>
    </row>
    <row r="6" spans="1:10" ht="15" customHeight="1" x14ac:dyDescent="0.25">
      <c r="A6" s="39"/>
      <c r="B6" s="207" t="s">
        <v>799</v>
      </c>
      <c r="C6" s="207"/>
      <c r="D6" s="207"/>
      <c r="E6" s="207"/>
      <c r="F6" s="207"/>
      <c r="G6" s="207"/>
      <c r="H6" s="207"/>
      <c r="I6" s="207"/>
      <c r="J6" s="54"/>
    </row>
    <row r="7" spans="1:10" ht="15" customHeight="1" x14ac:dyDescent="0.25">
      <c r="A7" s="39"/>
      <c r="B7" s="63"/>
      <c r="C7" s="140" t="s">
        <v>996</v>
      </c>
      <c r="D7" s="192"/>
      <c r="E7" s="192"/>
      <c r="F7" s="192"/>
      <c r="G7" s="192"/>
      <c r="H7" s="192"/>
      <c r="I7" s="192"/>
      <c r="J7" s="54"/>
    </row>
    <row r="8" spans="1:10" ht="15" customHeight="1" x14ac:dyDescent="0.25">
      <c r="A8" s="39"/>
      <c r="B8" s="52" t="s">
        <v>836</v>
      </c>
      <c r="C8" s="131"/>
      <c r="D8" s="192"/>
      <c r="G8" s="33"/>
      <c r="H8" s="51" t="str">
        <f>'Ficha 1 MyM'!E8</f>
        <v>FECHA:</v>
      </c>
      <c r="I8" s="115" t="str">
        <f>'Ficha 1 MyM'!$F$8</f>
        <v>dd-mm-aa</v>
      </c>
      <c r="J8" s="54"/>
    </row>
    <row r="9" spans="1:10" ht="15.75" thickBot="1" x14ac:dyDescent="0.3">
      <c r="A9" s="39"/>
      <c r="B9" s="52"/>
      <c r="C9" s="192"/>
      <c r="D9" s="192"/>
      <c r="E9" s="51"/>
      <c r="F9" s="64"/>
      <c r="G9" s="33"/>
      <c r="H9" s="64"/>
      <c r="I9" s="192"/>
      <c r="J9" s="54"/>
    </row>
    <row r="10" spans="1:10" ht="15" customHeight="1" x14ac:dyDescent="0.25">
      <c r="A10" s="85"/>
      <c r="B10" s="235" t="s">
        <v>893</v>
      </c>
      <c r="C10" s="235"/>
      <c r="D10" s="235"/>
      <c r="E10" s="235"/>
      <c r="F10" s="235"/>
      <c r="G10" s="235"/>
      <c r="H10" s="235"/>
      <c r="I10" s="235"/>
      <c r="J10" s="86"/>
    </row>
    <row r="11" spans="1:10" ht="9.9499999999999993" customHeight="1" x14ac:dyDescent="0.25">
      <c r="A11" s="49"/>
      <c r="B11" s="192"/>
      <c r="C11" s="192"/>
      <c r="D11" s="192"/>
      <c r="E11" s="33"/>
      <c r="F11" s="192"/>
      <c r="G11" s="192"/>
      <c r="H11" s="192"/>
      <c r="I11" s="192"/>
      <c r="J11" s="54"/>
    </row>
    <row r="12" spans="1:10" ht="15" customHeight="1" x14ac:dyDescent="0.25">
      <c r="A12" s="39"/>
      <c r="B12" s="52" t="str">
        <f>'Ficha 1 MyM'!B10</f>
        <v>SECCIONAL</v>
      </c>
      <c r="C12" s="139" t="str">
        <f>IFERROR(VLOOKUP($C$8,FORMATO1,2,FALSE)," ")</f>
        <v xml:space="preserve"> </v>
      </c>
      <c r="D12" s="192"/>
      <c r="E12" s="52" t="str">
        <f>'Ficha 1 MyM'!D10</f>
        <v>DEPARTAMENTO</v>
      </c>
      <c r="F12" s="33"/>
      <c r="G12" s="241" t="str">
        <f>IFERROR(VLOOKUP($C$8,FORMATO1,4,FALSE)," ")</f>
        <v xml:space="preserve"> </v>
      </c>
      <c r="H12" s="241"/>
      <c r="I12" s="241"/>
      <c r="J12" s="54"/>
    </row>
    <row r="13" spans="1:10" ht="15" customHeight="1" x14ac:dyDescent="0.25">
      <c r="A13" s="39"/>
      <c r="B13" s="52" t="str">
        <f>'Ficha 1 MyM'!C10</f>
        <v>COORDINACIÓN</v>
      </c>
      <c r="C13" s="138" t="str">
        <f>IFERROR(VLOOKUP($C$8,FORMATO1,3,FALSE)," ")</f>
        <v xml:space="preserve"> </v>
      </c>
      <c r="D13" s="192"/>
      <c r="E13" s="52" t="str">
        <f>'Ficha 1 MyM'!F10</f>
        <v>CIUDAD o MUNICIPIO</v>
      </c>
      <c r="F13" s="33"/>
      <c r="G13" s="241" t="str">
        <f>IFERROR(VLOOKUP($C$8,FORMATO1,6,FALSE)," ")</f>
        <v xml:space="preserve"> </v>
      </c>
      <c r="H13" s="241"/>
      <c r="I13" s="241"/>
      <c r="J13" s="54"/>
    </row>
    <row r="14" spans="1:10" ht="9.9499999999999993" customHeight="1" x14ac:dyDescent="0.2">
      <c r="A14" s="39"/>
      <c r="B14" s="52"/>
      <c r="C14" s="192"/>
      <c r="D14" s="53"/>
      <c r="E14" s="33"/>
      <c r="F14" s="192"/>
      <c r="G14" s="192"/>
      <c r="H14" s="192"/>
      <c r="I14" s="192"/>
      <c r="J14" s="54"/>
    </row>
    <row r="15" spans="1:10" ht="27" customHeight="1" x14ac:dyDescent="0.25">
      <c r="A15" s="39"/>
      <c r="B15" s="51" t="str">
        <f>'Ficha 1 MyM'!H10</f>
        <v>DIRECCIÓN</v>
      </c>
      <c r="C15" s="241" t="str">
        <f>IFERROR(VLOOKUP($C$8,FORMATO1,8,FALSE)," ")</f>
        <v xml:space="preserve"> </v>
      </c>
      <c r="D15" s="241"/>
      <c r="E15" s="241"/>
      <c r="F15" s="84" t="str">
        <f>'Ficha 1 MyM'!I10</f>
        <v>Propio</v>
      </c>
      <c r="G15" s="87" t="str">
        <f>IFERROR(VLOOKUP($C$8,FORMATO1,9,FALSE)," ")</f>
        <v xml:space="preserve"> </v>
      </c>
      <c r="H15" s="84" t="s">
        <v>884</v>
      </c>
      <c r="I15" s="197"/>
      <c r="J15" s="34"/>
    </row>
    <row r="16" spans="1:10" ht="30" customHeight="1" x14ac:dyDescent="0.25">
      <c r="A16" s="39"/>
      <c r="B16" s="51" t="str">
        <f>'Ficha 1 MyM'!K10</f>
        <v>EDIFICIO</v>
      </c>
      <c r="C16" s="241" t="str">
        <f>IFERROR(VLOOKUP($C$8,FORMATO1,11,FALSE)," ")</f>
        <v xml:space="preserve"> </v>
      </c>
      <c r="D16" s="241"/>
      <c r="E16" s="241"/>
      <c r="F16" s="84" t="str">
        <f>'Ficha 1 MyM'!J10</f>
        <v>Comodato</v>
      </c>
      <c r="G16" s="87" t="str">
        <f>IFERROR(VLOOKUP($C$8,FORMATO1,10,FALSE)," ")</f>
        <v xml:space="preserve"> </v>
      </c>
      <c r="H16" s="84" t="s">
        <v>885</v>
      </c>
      <c r="I16" s="197"/>
      <c r="J16" s="34"/>
    </row>
    <row r="17" spans="1:16" s="79" customFormat="1" ht="9.9499999999999993" customHeight="1" x14ac:dyDescent="0.25">
      <c r="A17" s="74"/>
      <c r="B17" s="75"/>
      <c r="C17" s="76"/>
      <c r="D17" s="76"/>
      <c r="E17" s="77"/>
      <c r="F17" s="75"/>
      <c r="G17" s="76"/>
      <c r="H17" s="75"/>
      <c r="I17" s="76"/>
      <c r="J17" s="78"/>
    </row>
    <row r="18" spans="1:16" s="81" customFormat="1" ht="25.5" x14ac:dyDescent="0.25">
      <c r="A18" s="80"/>
      <c r="B18" s="196" t="s">
        <v>886</v>
      </c>
      <c r="C18" s="133"/>
      <c r="D18" s="83" t="s">
        <v>888</v>
      </c>
      <c r="E18" s="133"/>
      <c r="F18" s="83" t="s">
        <v>887</v>
      </c>
      <c r="G18" s="197"/>
      <c r="H18" s="83" t="s">
        <v>889</v>
      </c>
      <c r="I18" s="133"/>
      <c r="J18" s="82"/>
    </row>
    <row r="19" spans="1:16" ht="9.9499999999999993" customHeight="1" x14ac:dyDescent="0.25">
      <c r="A19" s="49"/>
      <c r="B19" s="192"/>
      <c r="C19" s="192"/>
      <c r="D19" s="192"/>
      <c r="E19" s="33"/>
      <c r="F19" s="192"/>
      <c r="G19" s="192"/>
      <c r="H19" s="192"/>
      <c r="I19" s="192"/>
      <c r="J19" s="54"/>
    </row>
    <row r="20" spans="1:16" s="81" customFormat="1" ht="38.25" customHeight="1" x14ac:dyDescent="0.25">
      <c r="A20" s="80"/>
      <c r="B20" s="239" t="s">
        <v>890</v>
      </c>
      <c r="C20" s="240"/>
      <c r="D20" s="197"/>
      <c r="E20" s="33"/>
      <c r="F20" s="83" t="s">
        <v>891</v>
      </c>
      <c r="G20" s="197"/>
      <c r="H20" s="83" t="s">
        <v>892</v>
      </c>
      <c r="I20" s="18"/>
      <c r="J20" s="82"/>
    </row>
    <row r="21" spans="1:16" ht="9.9499999999999993" customHeight="1" x14ac:dyDescent="0.25">
      <c r="A21" s="49"/>
      <c r="B21" s="192"/>
      <c r="C21" s="192"/>
      <c r="D21" s="192"/>
      <c r="E21" s="33"/>
      <c r="F21" s="192"/>
      <c r="G21" s="192"/>
      <c r="H21" s="192"/>
      <c r="I21" s="192"/>
      <c r="J21" s="54"/>
    </row>
    <row r="22" spans="1:16" s="81" customFormat="1" ht="39.950000000000003" customHeight="1" x14ac:dyDescent="0.25">
      <c r="A22" s="80"/>
      <c r="B22" s="96" t="s">
        <v>913</v>
      </c>
      <c r="C22" s="134"/>
      <c r="D22" s="96" t="s">
        <v>914</v>
      </c>
      <c r="E22" s="248">
        <v>0</v>
      </c>
      <c r="F22" s="249"/>
      <c r="G22" s="96" t="s">
        <v>915</v>
      </c>
      <c r="H22" s="246"/>
      <c r="I22" s="247"/>
      <c r="J22" s="82"/>
    </row>
    <row r="23" spans="1:16" ht="9.9499999999999993" customHeight="1" thickBot="1" x14ac:dyDescent="0.3">
      <c r="A23" s="49"/>
      <c r="B23" s="192"/>
      <c r="C23" s="192"/>
      <c r="D23" s="192"/>
      <c r="E23" s="33"/>
      <c r="F23" s="192"/>
      <c r="G23" s="192"/>
      <c r="H23" s="192"/>
      <c r="I23" s="192"/>
      <c r="J23" s="54"/>
    </row>
    <row r="24" spans="1:16" ht="15" customHeight="1" x14ac:dyDescent="0.25">
      <c r="A24" s="85"/>
      <c r="B24" s="235" t="s">
        <v>894</v>
      </c>
      <c r="C24" s="235"/>
      <c r="D24" s="235"/>
      <c r="E24" s="235"/>
      <c r="F24" s="235"/>
      <c r="G24" s="235"/>
      <c r="H24" s="235"/>
      <c r="I24" s="235"/>
      <c r="J24" s="86"/>
    </row>
    <row r="25" spans="1:16" ht="9.9499999999999993" customHeight="1" x14ac:dyDescent="0.25">
      <c r="A25" s="49"/>
      <c r="B25" s="192"/>
      <c r="C25" s="192"/>
      <c r="D25" s="192"/>
      <c r="E25" s="33"/>
      <c r="F25" s="192"/>
      <c r="G25" s="192"/>
      <c r="H25" s="192"/>
      <c r="I25" s="192"/>
      <c r="J25" s="54"/>
    </row>
    <row r="26" spans="1:16" s="60" customFormat="1" ht="38.25" customHeight="1" x14ac:dyDescent="0.25">
      <c r="A26" s="57"/>
      <c r="B26" s="198" t="str">
        <f>'Ficha 1 MyM'!M10</f>
        <v>VALOR VIGENCIA
2021</v>
      </c>
      <c r="C26" s="198" t="str">
        <f>'Ficha 1 MyM'!N10</f>
        <v>VALOR
VIGENCIA FUTURA
2022</v>
      </c>
      <c r="D26" s="198" t="str">
        <f>'Ficha 1 MyM'!O10</f>
        <v>TOTAL RECURSOS
20xx + 20xx</v>
      </c>
      <c r="E26" s="58" t="str">
        <f>'Ficha 1 MyM'!Q10</f>
        <v>GASTO RECURRENTE</v>
      </c>
      <c r="F26" s="198" t="str">
        <f>'Ficha 1 MyM'!P10</f>
        <v>NIVEL IMPORTANCIA</v>
      </c>
      <c r="G26" s="242" t="str">
        <f>'Ficha 1 MyM'!R10</f>
        <v>PRODUCTO</v>
      </c>
      <c r="H26" s="242"/>
      <c r="I26" s="242"/>
      <c r="J26" s="59"/>
    </row>
    <row r="27" spans="1:16" ht="21.75" customHeight="1" x14ac:dyDescent="0.25">
      <c r="A27" s="49"/>
      <c r="B27" s="116" t="str">
        <f>IFERROR(VLOOKUP($C$8,FORMATO1,13,FALSE)," ")</f>
        <v xml:space="preserve"> </v>
      </c>
      <c r="C27" s="116" t="str">
        <f>IFERROR(VLOOKUP($C$8,FORMATO1,14,FALSE)," ")</f>
        <v xml:space="preserve"> </v>
      </c>
      <c r="D27" s="117" t="str">
        <f>IFERROR(VLOOKUP($C$8,FORMATO1,15,FALSE)," ")</f>
        <v xml:space="preserve"> </v>
      </c>
      <c r="E27" s="118" t="str">
        <f>IFERROR(VLOOKUP($C$8,FORMATO1,17,FALSE)," ")</f>
        <v xml:space="preserve"> </v>
      </c>
      <c r="F27" s="87" t="str">
        <f>IFERROR(VLOOKUP($C$8,FORMATO1,16,FALSE)," ")</f>
        <v xml:space="preserve"> </v>
      </c>
      <c r="G27" s="243" t="str">
        <f>IFERROR(VLOOKUP($C$8,FORMATO1,18,FALSE)," ")</f>
        <v xml:space="preserve"> </v>
      </c>
      <c r="H27" s="244"/>
      <c r="I27" s="245"/>
      <c r="J27" s="54"/>
      <c r="P27" s="60"/>
    </row>
    <row r="28" spans="1:16" ht="9.9499999999999993" customHeight="1" x14ac:dyDescent="0.25">
      <c r="A28" s="49"/>
      <c r="B28" s="192"/>
      <c r="C28" s="192"/>
      <c r="D28" s="192"/>
      <c r="E28" s="192"/>
      <c r="F28" s="33"/>
      <c r="G28" s="33"/>
      <c r="H28" s="33"/>
      <c r="I28" s="192"/>
      <c r="J28" s="54"/>
      <c r="L28" s="51"/>
      <c r="M28" s="73"/>
      <c r="O28" s="51"/>
      <c r="P28" s="60"/>
    </row>
    <row r="29" spans="1:16" ht="65.099999999999994" customHeight="1" x14ac:dyDescent="0.25">
      <c r="A29" s="39"/>
      <c r="B29" s="52" t="str">
        <f>'Ficha 1 MyM'!L10</f>
        <v>OBJETO</v>
      </c>
      <c r="C29" s="250" t="str">
        <f>IFERROR(VLOOKUP($C$8,FORMATO1,12,FALSE)," ")</f>
        <v xml:space="preserve"> </v>
      </c>
      <c r="D29" s="250"/>
      <c r="E29" s="250"/>
      <c r="F29" s="250"/>
      <c r="G29" s="250"/>
      <c r="H29" s="250"/>
      <c r="I29" s="250"/>
      <c r="J29" s="54"/>
      <c r="P29" s="60"/>
    </row>
    <row r="30" spans="1:16" ht="9.9499999999999993" customHeight="1" thickBot="1" x14ac:dyDescent="0.3">
      <c r="A30" s="55"/>
      <c r="B30" s="31"/>
      <c r="C30" s="31"/>
      <c r="D30" s="31"/>
      <c r="E30" s="31"/>
      <c r="F30" s="31"/>
      <c r="G30" s="31"/>
      <c r="H30" s="31"/>
      <c r="I30" s="31"/>
      <c r="J30" s="56"/>
    </row>
    <row r="31" spans="1:16" ht="9.9499999999999993" customHeight="1" x14ac:dyDescent="0.25">
      <c r="A31" s="49"/>
      <c r="B31" s="192"/>
      <c r="C31" s="192"/>
      <c r="D31" s="192"/>
      <c r="E31" s="192"/>
      <c r="F31" s="192"/>
      <c r="G31" s="192"/>
      <c r="H31" s="192"/>
      <c r="I31" s="192"/>
      <c r="J31" s="54"/>
    </row>
    <row r="32" spans="1:16" ht="15" customHeight="1" x14ac:dyDescent="0.25">
      <c r="A32" s="92" t="s">
        <v>895</v>
      </c>
      <c r="B32" s="224" t="s">
        <v>896</v>
      </c>
      <c r="C32" s="224"/>
      <c r="D32" s="224"/>
      <c r="E32" s="224"/>
      <c r="F32" s="224"/>
      <c r="G32" s="224"/>
      <c r="H32" s="224"/>
      <c r="I32" s="224"/>
      <c r="J32" s="54"/>
    </row>
    <row r="33" spans="1:10" ht="99.95" customHeight="1" x14ac:dyDescent="0.25">
      <c r="A33" s="93"/>
      <c r="B33" s="225" t="s">
        <v>916</v>
      </c>
      <c r="C33" s="226"/>
      <c r="D33" s="226"/>
      <c r="E33" s="226"/>
      <c r="F33" s="226"/>
      <c r="G33" s="226"/>
      <c r="H33" s="226"/>
      <c r="I33" s="227"/>
      <c r="J33" s="54"/>
    </row>
    <row r="34" spans="1:10" ht="9.9499999999999993" customHeight="1" x14ac:dyDescent="0.25">
      <c r="A34" s="49"/>
      <c r="B34" s="192"/>
      <c r="C34" s="192"/>
      <c r="D34" s="192"/>
      <c r="E34" s="192"/>
      <c r="F34" s="192"/>
      <c r="G34" s="192"/>
      <c r="H34" s="192"/>
      <c r="I34" s="192"/>
      <c r="J34" s="54"/>
    </row>
    <row r="35" spans="1:10" ht="15" customHeight="1" x14ac:dyDescent="0.25">
      <c r="A35" s="92" t="s">
        <v>897</v>
      </c>
      <c r="B35" s="224" t="s">
        <v>898</v>
      </c>
      <c r="C35" s="224"/>
      <c r="D35" s="224"/>
      <c r="E35" s="224"/>
      <c r="F35" s="224"/>
      <c r="G35" s="224"/>
      <c r="H35" s="224"/>
      <c r="I35" s="224"/>
      <c r="J35" s="54"/>
    </row>
    <row r="36" spans="1:10" ht="99.95" customHeight="1" x14ac:dyDescent="0.25">
      <c r="A36" s="93"/>
      <c r="B36" s="225"/>
      <c r="C36" s="226"/>
      <c r="D36" s="226"/>
      <c r="E36" s="226"/>
      <c r="F36" s="226"/>
      <c r="G36" s="226"/>
      <c r="H36" s="226"/>
      <c r="I36" s="227"/>
      <c r="J36" s="54"/>
    </row>
    <row r="37" spans="1:10" ht="9.9499999999999993" customHeight="1" x14ac:dyDescent="0.25">
      <c r="A37" s="49"/>
      <c r="B37" s="192"/>
      <c r="C37" s="192"/>
      <c r="D37" s="192"/>
      <c r="E37" s="192"/>
      <c r="F37" s="192"/>
      <c r="G37" s="192"/>
      <c r="H37" s="192"/>
      <c r="I37" s="192"/>
      <c r="J37" s="54"/>
    </row>
    <row r="38" spans="1:10" ht="15" customHeight="1" x14ac:dyDescent="0.25">
      <c r="A38" s="92" t="s">
        <v>901</v>
      </c>
      <c r="B38" s="224" t="s">
        <v>879</v>
      </c>
      <c r="C38" s="224"/>
      <c r="D38" s="224"/>
      <c r="E38" s="224"/>
      <c r="F38" s="224"/>
      <c r="G38" s="224"/>
      <c r="H38" s="224"/>
      <c r="I38" s="224"/>
      <c r="J38" s="54"/>
    </row>
    <row r="39" spans="1:10" ht="99.95" customHeight="1" x14ac:dyDescent="0.25">
      <c r="A39" s="93"/>
      <c r="B39" s="228"/>
      <c r="C39" s="229"/>
      <c r="D39" s="229"/>
      <c r="E39" s="229"/>
      <c r="F39" s="229"/>
      <c r="G39" s="229"/>
      <c r="H39" s="229"/>
      <c r="I39" s="230"/>
      <c r="J39" s="54"/>
    </row>
    <row r="40" spans="1:10" ht="9.9499999999999993" customHeight="1" thickBot="1" x14ac:dyDescent="0.3">
      <c r="A40" s="49"/>
      <c r="B40" s="192"/>
      <c r="C40" s="192"/>
      <c r="D40" s="192"/>
      <c r="E40" s="192"/>
      <c r="F40" s="192"/>
      <c r="G40" s="192"/>
      <c r="H40" s="192"/>
      <c r="I40" s="192"/>
      <c r="J40" s="54"/>
    </row>
    <row r="41" spans="1:10" ht="15" customHeight="1" x14ac:dyDescent="0.25">
      <c r="A41" s="85"/>
      <c r="B41" s="235" t="s">
        <v>899</v>
      </c>
      <c r="C41" s="235"/>
      <c r="D41" s="235"/>
      <c r="E41" s="235"/>
      <c r="F41" s="235"/>
      <c r="G41" s="235"/>
      <c r="H41" s="235"/>
      <c r="I41" s="235"/>
      <c r="J41" s="86"/>
    </row>
    <row r="42" spans="1:10" ht="9.9499999999999993" customHeight="1" x14ac:dyDescent="0.25">
      <c r="A42" s="49"/>
      <c r="B42" s="192"/>
      <c r="C42" s="192"/>
      <c r="D42" s="192"/>
      <c r="E42" s="33"/>
      <c r="F42" s="192"/>
      <c r="G42" s="192"/>
      <c r="H42" s="192"/>
      <c r="I42" s="192"/>
      <c r="J42" s="54"/>
    </row>
    <row r="43" spans="1:10" ht="15" customHeight="1" x14ac:dyDescent="0.25">
      <c r="A43" s="92" t="s">
        <v>900</v>
      </c>
      <c r="B43" s="224" t="s">
        <v>867</v>
      </c>
      <c r="C43" s="224"/>
      <c r="D43" s="224"/>
      <c r="E43" s="233"/>
      <c r="F43" s="224"/>
      <c r="G43" s="224"/>
      <c r="H43" s="224"/>
      <c r="I43" s="224"/>
      <c r="J43" s="54"/>
    </row>
    <row r="44" spans="1:10" x14ac:dyDescent="0.25">
      <c r="A44" s="93"/>
      <c r="B44" s="234" t="s">
        <v>868</v>
      </c>
      <c r="C44" s="234"/>
      <c r="D44" s="225"/>
      <c r="E44" s="135"/>
      <c r="F44" s="227" t="s">
        <v>871</v>
      </c>
      <c r="G44" s="234"/>
      <c r="H44" s="234"/>
      <c r="I44" s="234"/>
      <c r="J44" s="54"/>
    </row>
    <row r="45" spans="1:10" x14ac:dyDescent="0.25">
      <c r="A45" s="93"/>
      <c r="B45" s="234" t="s">
        <v>869</v>
      </c>
      <c r="C45" s="234"/>
      <c r="D45" s="225"/>
      <c r="E45" s="136"/>
      <c r="F45" s="227" t="s">
        <v>872</v>
      </c>
      <c r="G45" s="234"/>
      <c r="H45" s="234"/>
      <c r="I45" s="234"/>
      <c r="J45" s="54"/>
    </row>
    <row r="46" spans="1:10" x14ac:dyDescent="0.25">
      <c r="A46" s="93"/>
      <c r="B46" s="234" t="s">
        <v>870</v>
      </c>
      <c r="C46" s="234"/>
      <c r="D46" s="225"/>
      <c r="E46" s="136"/>
      <c r="F46" s="227" t="s">
        <v>873</v>
      </c>
      <c r="G46" s="234"/>
      <c r="H46" s="234"/>
      <c r="I46" s="234"/>
      <c r="J46" s="54"/>
    </row>
    <row r="47" spans="1:10" x14ac:dyDescent="0.25">
      <c r="A47" s="93"/>
      <c r="B47" s="234" t="s">
        <v>874</v>
      </c>
      <c r="C47" s="234"/>
      <c r="D47" s="225"/>
      <c r="E47" s="136"/>
      <c r="F47" s="227" t="s">
        <v>874</v>
      </c>
      <c r="G47" s="234"/>
      <c r="H47" s="234"/>
      <c r="I47" s="234"/>
      <c r="J47" s="54"/>
    </row>
    <row r="48" spans="1:10" x14ac:dyDescent="0.25">
      <c r="A48" s="93"/>
      <c r="B48" s="234"/>
      <c r="C48" s="234"/>
      <c r="D48" s="225"/>
      <c r="E48" s="137"/>
      <c r="F48" s="227"/>
      <c r="G48" s="234"/>
      <c r="H48" s="234"/>
      <c r="I48" s="234"/>
      <c r="J48" s="54"/>
    </row>
    <row r="49" spans="1:10" ht="9.9499999999999993" customHeight="1" x14ac:dyDescent="0.25">
      <c r="A49" s="49"/>
      <c r="B49" s="192"/>
      <c r="C49" s="192"/>
      <c r="D49" s="192"/>
      <c r="E49" s="192"/>
      <c r="F49" s="192"/>
      <c r="G49" s="192"/>
      <c r="H49" s="192"/>
      <c r="I49" s="192"/>
      <c r="J49" s="54"/>
    </row>
    <row r="50" spans="1:10" ht="15" customHeight="1" x14ac:dyDescent="0.25">
      <c r="A50" s="92" t="s">
        <v>902</v>
      </c>
      <c r="B50" s="224" t="s">
        <v>838</v>
      </c>
      <c r="C50" s="224"/>
      <c r="D50" s="224"/>
      <c r="E50" s="224"/>
      <c r="F50" s="224"/>
      <c r="G50" s="224"/>
      <c r="H50" s="224"/>
      <c r="I50" s="224"/>
      <c r="J50" s="54"/>
    </row>
    <row r="51" spans="1:10" s="72" customFormat="1" ht="15" customHeight="1" x14ac:dyDescent="0.25">
      <c r="A51" s="94"/>
      <c r="B51" s="236" t="s">
        <v>875</v>
      </c>
      <c r="C51" s="238"/>
      <c r="D51" s="238"/>
      <c r="E51" s="237"/>
      <c r="F51" s="236" t="s">
        <v>876</v>
      </c>
      <c r="G51" s="237"/>
      <c r="H51" s="236" t="s">
        <v>877</v>
      </c>
      <c r="I51" s="237"/>
      <c r="J51" s="71"/>
    </row>
    <row r="52" spans="1:10" ht="27.95" customHeight="1" x14ac:dyDescent="0.25">
      <c r="A52" s="94">
        <v>1</v>
      </c>
      <c r="B52" s="221"/>
      <c r="C52" s="222"/>
      <c r="D52" s="222"/>
      <c r="E52" s="223"/>
      <c r="F52" s="219" t="s">
        <v>878</v>
      </c>
      <c r="G52" s="220"/>
      <c r="H52" s="212">
        <v>0</v>
      </c>
      <c r="I52" s="213"/>
      <c r="J52" s="54"/>
    </row>
    <row r="53" spans="1:10" ht="27.95" customHeight="1" x14ac:dyDescent="0.25">
      <c r="A53" s="94">
        <v>2</v>
      </c>
      <c r="B53" s="221"/>
      <c r="C53" s="222"/>
      <c r="D53" s="222"/>
      <c r="E53" s="223"/>
      <c r="F53" s="219" t="s">
        <v>878</v>
      </c>
      <c r="G53" s="220"/>
      <c r="H53" s="212">
        <v>0</v>
      </c>
      <c r="I53" s="213"/>
      <c r="J53" s="54"/>
    </row>
    <row r="54" spans="1:10" ht="27.95" customHeight="1" x14ac:dyDescent="0.25">
      <c r="A54" s="94">
        <v>3</v>
      </c>
      <c r="B54" s="221"/>
      <c r="C54" s="222"/>
      <c r="D54" s="222"/>
      <c r="E54" s="223"/>
      <c r="F54" s="219" t="s">
        <v>878</v>
      </c>
      <c r="G54" s="220"/>
      <c r="H54" s="212">
        <v>0</v>
      </c>
      <c r="I54" s="213"/>
      <c r="J54" s="54"/>
    </row>
    <row r="55" spans="1:10" ht="27.95" customHeight="1" x14ac:dyDescent="0.25">
      <c r="A55" s="94">
        <v>4</v>
      </c>
      <c r="B55" s="221"/>
      <c r="C55" s="222"/>
      <c r="D55" s="222"/>
      <c r="E55" s="223"/>
      <c r="F55" s="219" t="s">
        <v>878</v>
      </c>
      <c r="G55" s="220"/>
      <c r="H55" s="212">
        <v>0</v>
      </c>
      <c r="I55" s="213"/>
      <c r="J55" s="54"/>
    </row>
    <row r="56" spans="1:10" ht="27.95" customHeight="1" x14ac:dyDescent="0.25">
      <c r="A56" s="94">
        <v>5</v>
      </c>
      <c r="B56" s="221"/>
      <c r="C56" s="222"/>
      <c r="D56" s="222"/>
      <c r="E56" s="223"/>
      <c r="F56" s="219" t="s">
        <v>878</v>
      </c>
      <c r="G56" s="220"/>
      <c r="H56" s="212">
        <v>0</v>
      </c>
      <c r="I56" s="213"/>
      <c r="J56" s="54"/>
    </row>
    <row r="57" spans="1:10" ht="9.9499999999999993" customHeight="1" x14ac:dyDescent="0.25">
      <c r="A57" s="49"/>
      <c r="B57" s="192"/>
      <c r="C57" s="192"/>
      <c r="D57" s="192"/>
      <c r="E57" s="192"/>
      <c r="F57" s="192"/>
      <c r="G57" s="192"/>
      <c r="H57" s="192"/>
      <c r="I57" s="192"/>
      <c r="J57" s="54"/>
    </row>
    <row r="58" spans="1:10" ht="15" customHeight="1" x14ac:dyDescent="0.25">
      <c r="A58" s="92" t="s">
        <v>866</v>
      </c>
      <c r="B58" s="224" t="s">
        <v>912</v>
      </c>
      <c r="C58" s="224"/>
      <c r="D58" s="224"/>
      <c r="E58" s="224"/>
      <c r="F58" s="224"/>
      <c r="G58" s="224"/>
      <c r="H58" s="224"/>
      <c r="I58" s="224"/>
      <c r="J58" s="54"/>
    </row>
    <row r="59" spans="1:10" s="62" customFormat="1" x14ac:dyDescent="0.25">
      <c r="A59" s="95">
        <v>1</v>
      </c>
      <c r="B59" s="215" t="s">
        <v>907</v>
      </c>
      <c r="C59" s="216"/>
      <c r="D59" s="216"/>
      <c r="E59" s="216"/>
      <c r="F59" s="216"/>
      <c r="G59" s="217"/>
      <c r="H59" s="212">
        <v>0</v>
      </c>
      <c r="I59" s="213"/>
      <c r="J59" s="61"/>
    </row>
    <row r="60" spans="1:10" s="62" customFormat="1" x14ac:dyDescent="0.25">
      <c r="A60" s="95">
        <v>2</v>
      </c>
      <c r="B60" s="215" t="s">
        <v>908</v>
      </c>
      <c r="C60" s="216"/>
      <c r="D60" s="216"/>
      <c r="E60" s="216"/>
      <c r="F60" s="216"/>
      <c r="G60" s="217"/>
      <c r="H60" s="212">
        <v>0</v>
      </c>
      <c r="I60" s="213"/>
      <c r="J60" s="61"/>
    </row>
    <row r="61" spans="1:10" s="62" customFormat="1" x14ac:dyDescent="0.25">
      <c r="A61" s="94">
        <v>3</v>
      </c>
      <c r="B61" s="218" t="s">
        <v>909</v>
      </c>
      <c r="C61" s="218"/>
      <c r="D61" s="218"/>
      <c r="E61" s="218"/>
      <c r="F61" s="218"/>
      <c r="G61" s="218"/>
      <c r="H61" s="214">
        <v>0</v>
      </c>
      <c r="I61" s="214"/>
      <c r="J61" s="61"/>
    </row>
    <row r="62" spans="1:10" s="62" customFormat="1" x14ac:dyDescent="0.25">
      <c r="A62" s="94">
        <v>4</v>
      </c>
      <c r="B62" s="218" t="s">
        <v>910</v>
      </c>
      <c r="C62" s="218"/>
      <c r="D62" s="218"/>
      <c r="E62" s="218"/>
      <c r="F62" s="218"/>
      <c r="G62" s="218"/>
      <c r="H62" s="214">
        <v>0</v>
      </c>
      <c r="I62" s="214"/>
      <c r="J62" s="61"/>
    </row>
    <row r="63" spans="1:10" s="62" customFormat="1" x14ac:dyDescent="0.25">
      <c r="A63" s="94">
        <v>5</v>
      </c>
      <c r="B63" s="218" t="s">
        <v>911</v>
      </c>
      <c r="C63" s="218"/>
      <c r="D63" s="218"/>
      <c r="E63" s="218"/>
      <c r="F63" s="218"/>
      <c r="G63" s="218"/>
      <c r="H63" s="214">
        <v>0</v>
      </c>
      <c r="I63" s="214"/>
      <c r="J63" s="61"/>
    </row>
    <row r="64" spans="1:10" s="62" customFormat="1" x14ac:dyDescent="0.25">
      <c r="A64" s="94">
        <v>6</v>
      </c>
      <c r="B64" s="218" t="s">
        <v>874</v>
      </c>
      <c r="C64" s="218"/>
      <c r="D64" s="218"/>
      <c r="E64" s="218"/>
      <c r="F64" s="218"/>
      <c r="G64" s="218"/>
      <c r="H64" s="214">
        <v>0</v>
      </c>
      <c r="I64" s="214"/>
      <c r="J64" s="61"/>
    </row>
    <row r="65" spans="1:10" s="62" customFormat="1" x14ac:dyDescent="0.25">
      <c r="A65" s="94">
        <v>7</v>
      </c>
      <c r="B65" s="218"/>
      <c r="C65" s="218"/>
      <c r="D65" s="218"/>
      <c r="E65" s="218"/>
      <c r="F65" s="218"/>
      <c r="G65" s="218"/>
      <c r="H65" s="214">
        <v>0</v>
      </c>
      <c r="I65" s="214"/>
      <c r="J65" s="61"/>
    </row>
    <row r="66" spans="1:10" s="62" customFormat="1" x14ac:dyDescent="0.25">
      <c r="A66" s="94">
        <v>8</v>
      </c>
      <c r="B66" s="218"/>
      <c r="C66" s="218"/>
      <c r="D66" s="218"/>
      <c r="E66" s="218"/>
      <c r="F66" s="218"/>
      <c r="G66" s="218"/>
      <c r="H66" s="214">
        <v>0</v>
      </c>
      <c r="I66" s="214"/>
      <c r="J66" s="61"/>
    </row>
    <row r="67" spans="1:10" s="62" customFormat="1" x14ac:dyDescent="0.25">
      <c r="A67" s="94">
        <v>9</v>
      </c>
      <c r="B67" s="218"/>
      <c r="C67" s="218"/>
      <c r="D67" s="218"/>
      <c r="E67" s="218"/>
      <c r="F67" s="218"/>
      <c r="G67" s="218"/>
      <c r="H67" s="214">
        <v>0</v>
      </c>
      <c r="I67" s="214"/>
      <c r="J67" s="61"/>
    </row>
    <row r="68" spans="1:10" s="62" customFormat="1" x14ac:dyDescent="0.25">
      <c r="A68" s="94">
        <v>10</v>
      </c>
      <c r="B68" s="218"/>
      <c r="C68" s="218"/>
      <c r="D68" s="218"/>
      <c r="E68" s="218"/>
      <c r="F68" s="218"/>
      <c r="G68" s="218"/>
      <c r="H68" s="214">
        <v>0</v>
      </c>
      <c r="I68" s="214"/>
      <c r="J68" s="61"/>
    </row>
    <row r="69" spans="1:10" s="62" customFormat="1" ht="9.9499999999999993" customHeight="1" x14ac:dyDescent="0.25">
      <c r="A69" s="93"/>
      <c r="B69" s="232"/>
      <c r="C69" s="232"/>
      <c r="D69" s="232"/>
      <c r="E69" s="232"/>
      <c r="F69" s="232"/>
      <c r="G69" s="232"/>
      <c r="H69" s="214"/>
      <c r="I69" s="214"/>
      <c r="J69" s="61"/>
    </row>
    <row r="70" spans="1:10" s="62" customFormat="1" x14ac:dyDescent="0.25">
      <c r="A70" s="93"/>
      <c r="B70" s="232"/>
      <c r="C70" s="232"/>
      <c r="D70" s="232"/>
      <c r="E70" s="232"/>
      <c r="F70" s="232"/>
      <c r="G70" s="232"/>
      <c r="H70" s="231">
        <f>SUM(H59:I69)</f>
        <v>0</v>
      </c>
      <c r="I70" s="231"/>
      <c r="J70" s="61"/>
    </row>
    <row r="71" spans="1:10" x14ac:dyDescent="0.25">
      <c r="A71" s="49"/>
      <c r="B71" s="33"/>
      <c r="C71" s="46"/>
      <c r="D71" s="46"/>
      <c r="E71" s="46"/>
      <c r="F71" s="46"/>
      <c r="G71" s="46"/>
      <c r="H71" s="46"/>
      <c r="I71" s="33"/>
      <c r="J71" s="34"/>
    </row>
    <row r="72" spans="1:10" x14ac:dyDescent="0.25">
      <c r="A72" s="49" t="s">
        <v>10</v>
      </c>
      <c r="B72" s="46"/>
      <c r="C72" s="199">
        <f>IFERROR(('Ficha 1 MyM'!C43)," ")</f>
        <v>0</v>
      </c>
      <c r="D72" s="200"/>
      <c r="E72" s="201"/>
      <c r="F72" s="33"/>
      <c r="G72" s="46"/>
      <c r="J72" s="34"/>
    </row>
    <row r="73" spans="1:10" x14ac:dyDescent="0.25">
      <c r="A73" s="49" t="s">
        <v>809</v>
      </c>
      <c r="B73" s="33"/>
      <c r="C73" s="199">
        <f>IFERROR(('Ficha 1 MyM'!C44)," ")</f>
        <v>0</v>
      </c>
      <c r="D73" s="200"/>
      <c r="E73" s="201"/>
      <c r="F73" s="33"/>
      <c r="G73" s="33"/>
      <c r="H73" s="48" t="s">
        <v>995</v>
      </c>
      <c r="I73" s="18" t="s">
        <v>903</v>
      </c>
      <c r="J73" s="34"/>
    </row>
    <row r="74" spans="1:10" x14ac:dyDescent="0.25">
      <c r="A74" s="49"/>
      <c r="B74" s="33"/>
      <c r="C74" s="33"/>
      <c r="D74" s="33"/>
      <c r="E74" s="33"/>
      <c r="F74" s="33"/>
      <c r="G74" s="33"/>
      <c r="H74" s="33"/>
      <c r="I74" s="33"/>
      <c r="J74" s="34"/>
    </row>
    <row r="75" spans="1:10" x14ac:dyDescent="0.25">
      <c r="A75" s="49" t="s">
        <v>11</v>
      </c>
      <c r="B75" s="46"/>
      <c r="C75" s="199">
        <f>IFERROR(('Ficha 1 MyM'!C46)," ")</f>
        <v>0</v>
      </c>
      <c r="D75" s="200"/>
      <c r="E75" s="201"/>
      <c r="F75" s="33"/>
      <c r="G75" s="33"/>
      <c r="H75" s="33"/>
      <c r="I75" s="33"/>
      <c r="J75" s="34"/>
    </row>
    <row r="76" spans="1:10" x14ac:dyDescent="0.25">
      <c r="A76" s="49" t="s">
        <v>809</v>
      </c>
      <c r="B76" s="33"/>
      <c r="C76" s="199">
        <f>IFERROR(('Ficha 1 MyM'!C47)," ")</f>
        <v>0</v>
      </c>
      <c r="D76" s="200"/>
      <c r="E76" s="201"/>
      <c r="F76" s="33"/>
      <c r="G76" s="33"/>
      <c r="H76" s="33"/>
      <c r="I76" s="33"/>
      <c r="J76" s="34"/>
    </row>
    <row r="77" spans="1:10" ht="9.9499999999999993" customHeight="1" thickBot="1" x14ac:dyDescent="0.3">
      <c r="A77" s="29"/>
      <c r="B77" s="30"/>
      <c r="C77" s="30"/>
      <c r="D77" s="30"/>
      <c r="E77" s="30"/>
      <c r="F77" s="30"/>
      <c r="G77" s="30"/>
      <c r="H77" s="30"/>
      <c r="I77" s="30"/>
      <c r="J77" s="32"/>
    </row>
    <row r="80" spans="1:10" x14ac:dyDescent="0.25">
      <c r="A80" s="211" t="s">
        <v>1011</v>
      </c>
      <c r="B80" s="211"/>
    </row>
    <row r="81" spans="2:9" ht="15.75" thickBot="1" x14ac:dyDescent="0.3"/>
    <row r="82" spans="2:9" x14ac:dyDescent="0.25">
      <c r="B82" s="184"/>
      <c r="C82" s="36"/>
      <c r="D82" s="45"/>
      <c r="F82" s="184"/>
      <c r="G82" s="36"/>
      <c r="H82" s="36"/>
      <c r="I82" s="45"/>
    </row>
    <row r="83" spans="2:9" x14ac:dyDescent="0.25">
      <c r="B83" s="179"/>
      <c r="C83" s="33"/>
      <c r="D83" s="34"/>
      <c r="F83" s="179"/>
      <c r="G83" s="33"/>
      <c r="H83" s="33"/>
      <c r="I83" s="34"/>
    </row>
    <row r="84" spans="2:9" x14ac:dyDescent="0.25">
      <c r="B84" s="179"/>
      <c r="C84" s="33"/>
      <c r="D84" s="34"/>
      <c r="F84" s="179"/>
      <c r="G84" s="33"/>
      <c r="H84" s="33"/>
      <c r="I84" s="34"/>
    </row>
    <row r="85" spans="2:9" x14ac:dyDescent="0.25">
      <c r="B85" s="179"/>
      <c r="C85" s="33"/>
      <c r="D85" s="34"/>
      <c r="F85" s="179"/>
      <c r="G85" s="33"/>
      <c r="H85" s="33"/>
      <c r="I85" s="34"/>
    </row>
    <row r="86" spans="2:9" x14ac:dyDescent="0.25">
      <c r="B86" s="179"/>
      <c r="C86" s="33"/>
      <c r="D86" s="34"/>
      <c r="F86" s="179"/>
      <c r="G86" s="33"/>
      <c r="H86" s="33"/>
      <c r="I86" s="34"/>
    </row>
    <row r="87" spans="2:9" x14ac:dyDescent="0.25">
      <c r="B87" s="179"/>
      <c r="C87" s="33"/>
      <c r="D87" s="34"/>
      <c r="F87" s="179"/>
      <c r="G87" s="33"/>
      <c r="H87" s="33"/>
      <c r="I87" s="34"/>
    </row>
    <row r="88" spans="2:9" x14ac:dyDescent="0.25">
      <c r="B88" s="179"/>
      <c r="C88" s="33"/>
      <c r="D88" s="34"/>
      <c r="F88" s="179"/>
      <c r="G88" s="33"/>
      <c r="H88" s="33"/>
      <c r="I88" s="34"/>
    </row>
    <row r="89" spans="2:9" x14ac:dyDescent="0.25">
      <c r="B89" s="179"/>
      <c r="C89" s="33"/>
      <c r="D89" s="34"/>
      <c r="F89" s="179"/>
      <c r="G89" s="33"/>
      <c r="H89" s="33"/>
      <c r="I89" s="34"/>
    </row>
    <row r="90" spans="2:9" x14ac:dyDescent="0.25">
      <c r="B90" s="179"/>
      <c r="C90" s="33"/>
      <c r="D90" s="34"/>
      <c r="F90" s="179"/>
      <c r="G90" s="33"/>
      <c r="H90" s="33"/>
      <c r="I90" s="34"/>
    </row>
    <row r="91" spans="2:9" x14ac:dyDescent="0.25">
      <c r="B91" s="179"/>
      <c r="C91" s="33"/>
      <c r="D91" s="34"/>
      <c r="F91" s="179"/>
      <c r="G91" s="33"/>
      <c r="H91" s="33"/>
      <c r="I91" s="34"/>
    </row>
    <row r="92" spans="2:9" x14ac:dyDescent="0.25">
      <c r="B92" s="179"/>
      <c r="C92" s="33"/>
      <c r="D92" s="34"/>
      <c r="F92" s="179"/>
      <c r="G92" s="33"/>
      <c r="H92" s="33"/>
      <c r="I92" s="34"/>
    </row>
    <row r="93" spans="2:9" x14ac:dyDescent="0.25">
      <c r="B93" s="179"/>
      <c r="C93" s="33"/>
      <c r="D93" s="34"/>
      <c r="F93" s="179"/>
      <c r="G93" s="33"/>
      <c r="H93" s="33"/>
      <c r="I93" s="34"/>
    </row>
    <row r="94" spans="2:9" x14ac:dyDescent="0.25">
      <c r="B94" s="179"/>
      <c r="C94" s="33"/>
      <c r="D94" s="34"/>
      <c r="F94" s="179"/>
      <c r="G94" s="33"/>
      <c r="H94" s="33"/>
      <c r="I94" s="34"/>
    </row>
    <row r="95" spans="2:9" x14ac:dyDescent="0.25">
      <c r="B95" s="179"/>
      <c r="C95" s="33"/>
      <c r="D95" s="34"/>
      <c r="F95" s="179"/>
      <c r="G95" s="33"/>
      <c r="H95" s="33"/>
      <c r="I95" s="34"/>
    </row>
    <row r="96" spans="2:9" x14ac:dyDescent="0.25">
      <c r="B96" s="179"/>
      <c r="C96" s="33"/>
      <c r="D96" s="34"/>
      <c r="F96" s="179"/>
      <c r="G96" s="33"/>
      <c r="H96" s="33"/>
      <c r="I96" s="34"/>
    </row>
    <row r="97" spans="2:9" x14ac:dyDescent="0.25">
      <c r="B97" s="179"/>
      <c r="C97" s="33"/>
      <c r="D97" s="34"/>
      <c r="F97" s="179"/>
      <c r="G97" s="33"/>
      <c r="H97" s="33"/>
      <c r="I97" s="34"/>
    </row>
    <row r="98" spans="2:9" ht="15.75" thickBot="1" x14ac:dyDescent="0.3">
      <c r="B98" s="150"/>
      <c r="C98" s="30"/>
      <c r="D98" s="32"/>
      <c r="F98" s="150"/>
      <c r="G98" s="30"/>
      <c r="H98" s="30"/>
      <c r="I98" s="32"/>
    </row>
    <row r="100" spans="2:9" ht="15.75" thickBot="1" x14ac:dyDescent="0.3"/>
    <row r="101" spans="2:9" x14ac:dyDescent="0.25">
      <c r="B101" s="184"/>
      <c r="C101" s="36"/>
      <c r="D101" s="45"/>
      <c r="F101" s="184"/>
      <c r="G101" s="36"/>
      <c r="H101" s="36"/>
      <c r="I101" s="45"/>
    </row>
    <row r="102" spans="2:9" x14ac:dyDescent="0.25">
      <c r="B102" s="179"/>
      <c r="C102" s="33"/>
      <c r="D102" s="34"/>
      <c r="F102" s="179"/>
      <c r="G102" s="33"/>
      <c r="H102" s="33"/>
      <c r="I102" s="34"/>
    </row>
    <row r="103" spans="2:9" x14ac:dyDescent="0.25">
      <c r="B103" s="179"/>
      <c r="C103" s="33"/>
      <c r="D103" s="34"/>
      <c r="F103" s="179"/>
      <c r="G103" s="33"/>
      <c r="H103" s="33"/>
      <c r="I103" s="34"/>
    </row>
    <row r="104" spans="2:9" x14ac:dyDescent="0.25">
      <c r="B104" s="179"/>
      <c r="C104" s="33"/>
      <c r="D104" s="34"/>
      <c r="F104" s="179"/>
      <c r="G104" s="33"/>
      <c r="H104" s="33"/>
      <c r="I104" s="34"/>
    </row>
    <row r="105" spans="2:9" x14ac:dyDescent="0.25">
      <c r="B105" s="179"/>
      <c r="C105" s="33"/>
      <c r="D105" s="34"/>
      <c r="F105" s="179"/>
      <c r="G105" s="33"/>
      <c r="H105" s="33"/>
      <c r="I105" s="34"/>
    </row>
    <row r="106" spans="2:9" x14ac:dyDescent="0.25">
      <c r="B106" s="179"/>
      <c r="C106" s="33"/>
      <c r="D106" s="34"/>
      <c r="F106" s="179"/>
      <c r="G106" s="33"/>
      <c r="H106" s="33"/>
      <c r="I106" s="34"/>
    </row>
    <row r="107" spans="2:9" x14ac:dyDescent="0.25">
      <c r="B107" s="179"/>
      <c r="C107" s="33"/>
      <c r="D107" s="34"/>
      <c r="F107" s="179"/>
      <c r="G107" s="33"/>
      <c r="H107" s="33"/>
      <c r="I107" s="34"/>
    </row>
    <row r="108" spans="2:9" x14ac:dyDescent="0.25">
      <c r="B108" s="179"/>
      <c r="C108" s="33"/>
      <c r="D108" s="34"/>
      <c r="F108" s="179"/>
      <c r="G108" s="33"/>
      <c r="H108" s="33"/>
      <c r="I108" s="34"/>
    </row>
    <row r="109" spans="2:9" x14ac:dyDescent="0.25">
      <c r="B109" s="179"/>
      <c r="C109" s="33"/>
      <c r="D109" s="34"/>
      <c r="F109" s="179"/>
      <c r="G109" s="33"/>
      <c r="H109" s="33"/>
      <c r="I109" s="34"/>
    </row>
    <row r="110" spans="2:9" x14ac:dyDescent="0.25">
      <c r="B110" s="179"/>
      <c r="C110" s="33"/>
      <c r="D110" s="34"/>
      <c r="F110" s="179"/>
      <c r="G110" s="33"/>
      <c r="H110" s="33"/>
      <c r="I110" s="34"/>
    </row>
    <row r="111" spans="2:9" x14ac:dyDescent="0.25">
      <c r="B111" s="179"/>
      <c r="C111" s="33"/>
      <c r="D111" s="34"/>
      <c r="F111" s="179"/>
      <c r="G111" s="33"/>
      <c r="H111" s="33"/>
      <c r="I111" s="34"/>
    </row>
    <row r="112" spans="2:9" x14ac:dyDescent="0.25">
      <c r="B112" s="179"/>
      <c r="C112" s="33"/>
      <c r="D112" s="34"/>
      <c r="F112" s="179"/>
      <c r="G112" s="33"/>
      <c r="H112" s="33"/>
      <c r="I112" s="34"/>
    </row>
    <row r="113" spans="2:9" x14ac:dyDescent="0.25">
      <c r="B113" s="179"/>
      <c r="C113" s="33"/>
      <c r="D113" s="34"/>
      <c r="F113" s="179"/>
      <c r="G113" s="33"/>
      <c r="H113" s="33"/>
      <c r="I113" s="34"/>
    </row>
    <row r="114" spans="2:9" x14ac:dyDescent="0.25">
      <c r="B114" s="179"/>
      <c r="C114" s="33"/>
      <c r="D114" s="34"/>
      <c r="F114" s="179"/>
      <c r="G114" s="33"/>
      <c r="H114" s="33"/>
      <c r="I114" s="34"/>
    </row>
    <row r="115" spans="2:9" x14ac:dyDescent="0.25">
      <c r="B115" s="179"/>
      <c r="C115" s="33"/>
      <c r="D115" s="34"/>
      <c r="F115" s="179"/>
      <c r="G115" s="33"/>
      <c r="H115" s="33"/>
      <c r="I115" s="34"/>
    </row>
    <row r="116" spans="2:9" x14ac:dyDescent="0.25">
      <c r="B116" s="179"/>
      <c r="C116" s="33"/>
      <c r="D116" s="34"/>
      <c r="F116" s="179"/>
      <c r="G116" s="33"/>
      <c r="H116" s="33"/>
      <c r="I116" s="34"/>
    </row>
    <row r="117" spans="2:9" ht="15.75" thickBot="1" x14ac:dyDescent="0.3">
      <c r="B117" s="150"/>
      <c r="C117" s="30"/>
      <c r="D117" s="32"/>
      <c r="F117" s="150"/>
      <c r="G117" s="30"/>
      <c r="H117" s="30"/>
      <c r="I117" s="32"/>
    </row>
    <row r="120" spans="2:9" x14ac:dyDescent="0.25">
      <c r="B120" s="251" t="s">
        <v>1012</v>
      </c>
      <c r="C120" s="251" t="s">
        <v>1013</v>
      </c>
      <c r="D120" s="251" t="s">
        <v>1014</v>
      </c>
      <c r="E120" s="253" t="s">
        <v>11</v>
      </c>
      <c r="F120" s="254"/>
      <c r="G120" s="255"/>
    </row>
    <row r="121" spans="2:9" ht="18" customHeight="1" x14ac:dyDescent="0.25">
      <c r="B121" s="252" t="s">
        <v>1019</v>
      </c>
      <c r="C121" s="252" t="s">
        <v>1020</v>
      </c>
      <c r="D121" s="252" t="s">
        <v>1021</v>
      </c>
      <c r="E121" s="256" t="s">
        <v>1015</v>
      </c>
      <c r="F121" s="257"/>
      <c r="G121" s="258"/>
    </row>
    <row r="122" spans="2:9" x14ac:dyDescent="0.25">
      <c r="B122" s="251" t="s">
        <v>1016</v>
      </c>
      <c r="C122" s="265" t="s">
        <v>876</v>
      </c>
      <c r="D122" s="265" t="s">
        <v>876</v>
      </c>
      <c r="E122" s="259" t="s">
        <v>876</v>
      </c>
      <c r="F122" s="260"/>
      <c r="G122" s="261"/>
    </row>
    <row r="123" spans="2:9" x14ac:dyDescent="0.25">
      <c r="B123" s="267" t="s">
        <v>1022</v>
      </c>
      <c r="C123" s="266">
        <v>44699</v>
      </c>
      <c r="D123" s="266">
        <v>44705</v>
      </c>
      <c r="E123" s="262" t="s">
        <v>1023</v>
      </c>
      <c r="F123" s="263"/>
      <c r="G123" s="264"/>
    </row>
  </sheetData>
  <mergeCells count="88">
    <mergeCell ref="E123:G123"/>
    <mergeCell ref="C75:E75"/>
    <mergeCell ref="C76:E76"/>
    <mergeCell ref="A80:B80"/>
    <mergeCell ref="E120:G120"/>
    <mergeCell ref="E121:G121"/>
    <mergeCell ref="E122:G122"/>
    <mergeCell ref="B69:G69"/>
    <mergeCell ref="H69:I69"/>
    <mergeCell ref="B70:G70"/>
    <mergeCell ref="H70:I70"/>
    <mergeCell ref="C72:E72"/>
    <mergeCell ref="C73:E73"/>
    <mergeCell ref="B66:G66"/>
    <mergeCell ref="H66:I66"/>
    <mergeCell ref="B67:G67"/>
    <mergeCell ref="H67:I67"/>
    <mergeCell ref="B68:G68"/>
    <mergeCell ref="H68:I68"/>
    <mergeCell ref="B63:G63"/>
    <mergeCell ref="H63:I63"/>
    <mergeCell ref="B64:G64"/>
    <mergeCell ref="H64:I64"/>
    <mergeCell ref="B65:G65"/>
    <mergeCell ref="H65:I65"/>
    <mergeCell ref="B60:G60"/>
    <mergeCell ref="H60:I60"/>
    <mergeCell ref="B61:G61"/>
    <mergeCell ref="H61:I61"/>
    <mergeCell ref="B62:G62"/>
    <mergeCell ref="H62:I62"/>
    <mergeCell ref="B56:E56"/>
    <mergeCell ref="F56:G56"/>
    <mergeCell ref="H56:I56"/>
    <mergeCell ref="B58:I58"/>
    <mergeCell ref="B59:G59"/>
    <mergeCell ref="H59:I59"/>
    <mergeCell ref="B54:E54"/>
    <mergeCell ref="F54:G54"/>
    <mergeCell ref="H54:I54"/>
    <mergeCell ref="B55:E55"/>
    <mergeCell ref="F55:G55"/>
    <mergeCell ref="H55:I55"/>
    <mergeCell ref="B52:E52"/>
    <mergeCell ref="F52:G52"/>
    <mergeCell ref="H52:I52"/>
    <mergeCell ref="B53:E53"/>
    <mergeCell ref="F53:G53"/>
    <mergeCell ref="H53:I53"/>
    <mergeCell ref="B47:D47"/>
    <mergeCell ref="F47:I47"/>
    <mergeCell ref="B48:D48"/>
    <mergeCell ref="F48:I48"/>
    <mergeCell ref="B50:I50"/>
    <mergeCell ref="B51:E51"/>
    <mergeCell ref="F51:G51"/>
    <mergeCell ref="H51:I51"/>
    <mergeCell ref="B44:D44"/>
    <mergeCell ref="F44:I44"/>
    <mergeCell ref="B45:D45"/>
    <mergeCell ref="F45:I45"/>
    <mergeCell ref="B46:D46"/>
    <mergeCell ref="F46:I46"/>
    <mergeCell ref="B35:I35"/>
    <mergeCell ref="B36:I36"/>
    <mergeCell ref="B38:I38"/>
    <mergeCell ref="B39:I39"/>
    <mergeCell ref="B41:I41"/>
    <mergeCell ref="B43:I43"/>
    <mergeCell ref="B24:I24"/>
    <mergeCell ref="G26:I26"/>
    <mergeCell ref="G27:I27"/>
    <mergeCell ref="C29:I29"/>
    <mergeCell ref="B32:I32"/>
    <mergeCell ref="B33:I33"/>
    <mergeCell ref="G12:I12"/>
    <mergeCell ref="G13:I13"/>
    <mergeCell ref="C15:E15"/>
    <mergeCell ref="C16:E16"/>
    <mergeCell ref="B20:C20"/>
    <mergeCell ref="E22:F22"/>
    <mergeCell ref="H22:I22"/>
    <mergeCell ref="D1:G1"/>
    <mergeCell ref="D2:G2"/>
    <mergeCell ref="D3:G3"/>
    <mergeCell ref="B5:I5"/>
    <mergeCell ref="B6:I6"/>
    <mergeCell ref="B10:I10"/>
  </mergeCells>
  <dataValidations count="2">
    <dataValidation type="list" allowBlank="1" showInputMessage="1" showErrorMessage="1" sqref="I73 I20" xr:uid="{98B56159-DF63-4D47-924C-94B5D7A6AC2B}">
      <formula1>"SI,NO"</formula1>
    </dataValidation>
    <dataValidation type="list" allowBlank="1" showInputMessage="1" showErrorMessage="1" sqref="I15" xr:uid="{4B3F9E98-5228-47E6-875E-4022A705E24E}">
      <formula1>"X"</formula1>
    </dataValidation>
  </dataValidations>
  <printOptions horizontalCentered="1"/>
  <pageMargins left="0.70866141732283472" right="0.70866141732283472" top="0.74803149606299213" bottom="0.55000000000000004" header="0.31496062992125984" footer="0.31496062992125984"/>
  <pageSetup paperSize="258" scale="32" orientation="portrait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EA181-25B7-4C93-A327-E0FDF3D17E83}">
  <sheetPr>
    <pageSetUpPr fitToPage="1"/>
  </sheetPr>
  <dimension ref="A1:P123"/>
  <sheetViews>
    <sheetView view="pageBreakPreview" zoomScaleNormal="75" zoomScaleSheetLayoutView="100" workbookViewId="0">
      <pane ySplit="9" topLeftCell="A10" activePane="bottomLeft" state="frozen"/>
      <selection pane="bottomLeft" activeCell="A10" sqref="A10"/>
    </sheetView>
  </sheetViews>
  <sheetFormatPr baseColWidth="10" defaultColWidth="11.42578125" defaultRowHeight="15" x14ac:dyDescent="0.25"/>
  <cols>
    <col min="1" max="1" width="5.7109375" style="27" customWidth="1"/>
    <col min="2" max="4" width="18.7109375" style="28" customWidth="1"/>
    <col min="5" max="5" width="12.140625" style="28" customWidth="1"/>
    <col min="6" max="6" width="15.140625" style="28" customWidth="1"/>
    <col min="7" max="7" width="11.42578125" style="28" customWidth="1"/>
    <col min="8" max="8" width="24.42578125" style="28" customWidth="1"/>
    <col min="9" max="9" width="24.28515625" style="28" customWidth="1"/>
    <col min="10" max="10" width="5.7109375" style="28" customWidth="1"/>
    <col min="11" max="16384" width="11.42578125" style="28"/>
  </cols>
  <sheetData>
    <row r="1" spans="1:10" ht="15" customHeight="1" x14ac:dyDescent="0.25">
      <c r="A1" s="35" t="s">
        <v>810</v>
      </c>
      <c r="B1" s="36"/>
      <c r="C1" s="37"/>
      <c r="D1" s="208" t="s">
        <v>0</v>
      </c>
      <c r="E1" s="208"/>
      <c r="F1" s="208"/>
      <c r="G1" s="208"/>
      <c r="H1" s="193"/>
      <c r="I1" s="37"/>
      <c r="J1" s="38"/>
    </row>
    <row r="2" spans="1:10" ht="15" customHeight="1" x14ac:dyDescent="0.25">
      <c r="A2" s="39"/>
      <c r="B2" s="33"/>
      <c r="C2" s="40"/>
      <c r="D2" s="209" t="s">
        <v>1</v>
      </c>
      <c r="E2" s="209"/>
      <c r="F2" s="209"/>
      <c r="G2" s="209"/>
      <c r="H2" s="194"/>
      <c r="I2" s="40"/>
      <c r="J2" s="41"/>
    </row>
    <row r="3" spans="1:10" ht="15" customHeight="1" thickBot="1" x14ac:dyDescent="0.3">
      <c r="A3" s="29"/>
      <c r="B3" s="30"/>
      <c r="C3" s="42"/>
      <c r="D3" s="210" t="s">
        <v>880</v>
      </c>
      <c r="E3" s="210"/>
      <c r="F3" s="210"/>
      <c r="G3" s="210"/>
      <c r="H3" s="195"/>
      <c r="I3" s="42"/>
      <c r="J3" s="43"/>
    </row>
    <row r="4" spans="1:10" ht="9.9499999999999993" customHeight="1" x14ac:dyDescent="0.25">
      <c r="A4" s="44"/>
      <c r="B4" s="36"/>
      <c r="C4" s="36"/>
      <c r="D4" s="36"/>
      <c r="E4" s="36"/>
      <c r="F4" s="36"/>
      <c r="G4" s="36"/>
      <c r="H4" s="36"/>
      <c r="I4" s="36"/>
      <c r="J4" s="45"/>
    </row>
    <row r="5" spans="1:10" ht="15" customHeight="1" x14ac:dyDescent="0.25">
      <c r="A5" s="39"/>
      <c r="B5" s="207" t="s">
        <v>1018</v>
      </c>
      <c r="C5" s="207"/>
      <c r="D5" s="207"/>
      <c r="E5" s="207"/>
      <c r="F5" s="207"/>
      <c r="G5" s="207"/>
      <c r="H5" s="207"/>
      <c r="I5" s="207"/>
      <c r="J5" s="54"/>
    </row>
    <row r="6" spans="1:10" ht="15" customHeight="1" x14ac:dyDescent="0.25">
      <c r="A6" s="39"/>
      <c r="B6" s="207" t="s">
        <v>799</v>
      </c>
      <c r="C6" s="207"/>
      <c r="D6" s="207"/>
      <c r="E6" s="207"/>
      <c r="F6" s="207"/>
      <c r="G6" s="207"/>
      <c r="H6" s="207"/>
      <c r="I6" s="207"/>
      <c r="J6" s="54"/>
    </row>
    <row r="7" spans="1:10" ht="15" customHeight="1" x14ac:dyDescent="0.25">
      <c r="A7" s="39"/>
      <c r="B7" s="63"/>
      <c r="C7" s="140" t="s">
        <v>996</v>
      </c>
      <c r="D7" s="192"/>
      <c r="E7" s="192"/>
      <c r="F7" s="192"/>
      <c r="G7" s="192"/>
      <c r="H7" s="192"/>
      <c r="I7" s="192"/>
      <c r="J7" s="54"/>
    </row>
    <row r="8" spans="1:10" ht="15" customHeight="1" x14ac:dyDescent="0.25">
      <c r="A8" s="39"/>
      <c r="B8" s="52" t="s">
        <v>836</v>
      </c>
      <c r="C8" s="131"/>
      <c r="D8" s="192"/>
      <c r="G8" s="33"/>
      <c r="H8" s="51" t="str">
        <f>'Ficha 1 MyM'!E8</f>
        <v>FECHA:</v>
      </c>
      <c r="I8" s="115" t="str">
        <f>'Ficha 1 MyM'!$F$8</f>
        <v>dd-mm-aa</v>
      </c>
      <c r="J8" s="54"/>
    </row>
    <row r="9" spans="1:10" ht="15.75" thickBot="1" x14ac:dyDescent="0.3">
      <c r="A9" s="39"/>
      <c r="B9" s="52"/>
      <c r="C9" s="192"/>
      <c r="D9" s="192"/>
      <c r="E9" s="51"/>
      <c r="F9" s="64"/>
      <c r="G9" s="33"/>
      <c r="H9" s="64"/>
      <c r="I9" s="192"/>
      <c r="J9" s="54"/>
    </row>
    <row r="10" spans="1:10" ht="15" customHeight="1" x14ac:dyDescent="0.25">
      <c r="A10" s="85"/>
      <c r="B10" s="235" t="s">
        <v>893</v>
      </c>
      <c r="C10" s="235"/>
      <c r="D10" s="235"/>
      <c r="E10" s="235"/>
      <c r="F10" s="235"/>
      <c r="G10" s="235"/>
      <c r="H10" s="235"/>
      <c r="I10" s="235"/>
      <c r="J10" s="86"/>
    </row>
    <row r="11" spans="1:10" ht="9.9499999999999993" customHeight="1" x14ac:dyDescent="0.25">
      <c r="A11" s="49"/>
      <c r="B11" s="192"/>
      <c r="C11" s="192"/>
      <c r="D11" s="192"/>
      <c r="E11" s="33"/>
      <c r="F11" s="192"/>
      <c r="G11" s="192"/>
      <c r="H11" s="192"/>
      <c r="I11" s="192"/>
      <c r="J11" s="54"/>
    </row>
    <row r="12" spans="1:10" ht="15" customHeight="1" x14ac:dyDescent="0.25">
      <c r="A12" s="39"/>
      <c r="B12" s="52" t="str">
        <f>'Ficha 1 MyM'!B10</f>
        <v>SECCIONAL</v>
      </c>
      <c r="C12" s="139" t="str">
        <f>IFERROR(VLOOKUP($C$8,FORMATO1,2,FALSE)," ")</f>
        <v xml:space="preserve"> </v>
      </c>
      <c r="D12" s="192"/>
      <c r="E12" s="52" t="str">
        <f>'Ficha 1 MyM'!D10</f>
        <v>DEPARTAMENTO</v>
      </c>
      <c r="F12" s="33"/>
      <c r="G12" s="241" t="str">
        <f>IFERROR(VLOOKUP($C$8,FORMATO1,4,FALSE)," ")</f>
        <v xml:space="preserve"> </v>
      </c>
      <c r="H12" s="241"/>
      <c r="I12" s="241"/>
      <c r="J12" s="54"/>
    </row>
    <row r="13" spans="1:10" ht="15" customHeight="1" x14ac:dyDescent="0.25">
      <c r="A13" s="39"/>
      <c r="B13" s="52" t="str">
        <f>'Ficha 1 MyM'!C10</f>
        <v>COORDINACIÓN</v>
      </c>
      <c r="C13" s="138" t="str">
        <f>IFERROR(VLOOKUP($C$8,FORMATO1,3,FALSE)," ")</f>
        <v xml:space="preserve"> </v>
      </c>
      <c r="D13" s="192"/>
      <c r="E13" s="52" t="str">
        <f>'Ficha 1 MyM'!F10</f>
        <v>CIUDAD o MUNICIPIO</v>
      </c>
      <c r="F13" s="33"/>
      <c r="G13" s="241" t="str">
        <f>IFERROR(VLOOKUP($C$8,FORMATO1,6,FALSE)," ")</f>
        <v xml:space="preserve"> </v>
      </c>
      <c r="H13" s="241"/>
      <c r="I13" s="241"/>
      <c r="J13" s="54"/>
    </row>
    <row r="14" spans="1:10" ht="9.9499999999999993" customHeight="1" x14ac:dyDescent="0.2">
      <c r="A14" s="39"/>
      <c r="B14" s="52"/>
      <c r="C14" s="192"/>
      <c r="D14" s="53"/>
      <c r="E14" s="33"/>
      <c r="F14" s="192"/>
      <c r="G14" s="192"/>
      <c r="H14" s="192"/>
      <c r="I14" s="192"/>
      <c r="J14" s="54"/>
    </row>
    <row r="15" spans="1:10" ht="27" customHeight="1" x14ac:dyDescent="0.25">
      <c r="A15" s="39"/>
      <c r="B15" s="51" t="str">
        <f>'Ficha 1 MyM'!H10</f>
        <v>DIRECCIÓN</v>
      </c>
      <c r="C15" s="241" t="str">
        <f>IFERROR(VLOOKUP($C$8,FORMATO1,8,FALSE)," ")</f>
        <v xml:space="preserve"> </v>
      </c>
      <c r="D15" s="241"/>
      <c r="E15" s="241"/>
      <c r="F15" s="84" t="str">
        <f>'Ficha 1 MyM'!I10</f>
        <v>Propio</v>
      </c>
      <c r="G15" s="87" t="str">
        <f>IFERROR(VLOOKUP($C$8,FORMATO1,9,FALSE)," ")</f>
        <v xml:space="preserve"> </v>
      </c>
      <c r="H15" s="84" t="s">
        <v>884</v>
      </c>
      <c r="I15" s="197"/>
      <c r="J15" s="34"/>
    </row>
    <row r="16" spans="1:10" ht="30" customHeight="1" x14ac:dyDescent="0.25">
      <c r="A16" s="39"/>
      <c r="B16" s="51" t="str">
        <f>'Ficha 1 MyM'!K10</f>
        <v>EDIFICIO</v>
      </c>
      <c r="C16" s="241" t="str">
        <f>IFERROR(VLOOKUP($C$8,FORMATO1,11,FALSE)," ")</f>
        <v xml:space="preserve"> </v>
      </c>
      <c r="D16" s="241"/>
      <c r="E16" s="241"/>
      <c r="F16" s="84" t="str">
        <f>'Ficha 1 MyM'!J10</f>
        <v>Comodato</v>
      </c>
      <c r="G16" s="87" t="str">
        <f>IFERROR(VLOOKUP($C$8,FORMATO1,10,FALSE)," ")</f>
        <v xml:space="preserve"> </v>
      </c>
      <c r="H16" s="84" t="s">
        <v>885</v>
      </c>
      <c r="I16" s="197"/>
      <c r="J16" s="34"/>
    </row>
    <row r="17" spans="1:16" s="79" customFormat="1" ht="9.9499999999999993" customHeight="1" x14ac:dyDescent="0.25">
      <c r="A17" s="74"/>
      <c r="B17" s="75"/>
      <c r="C17" s="76"/>
      <c r="D17" s="76"/>
      <c r="E17" s="77"/>
      <c r="F17" s="75"/>
      <c r="G17" s="76"/>
      <c r="H17" s="75"/>
      <c r="I17" s="76"/>
      <c r="J17" s="78"/>
    </row>
    <row r="18" spans="1:16" s="81" customFormat="1" ht="25.5" x14ac:dyDescent="0.25">
      <c r="A18" s="80"/>
      <c r="B18" s="196" t="s">
        <v>886</v>
      </c>
      <c r="C18" s="133"/>
      <c r="D18" s="83" t="s">
        <v>888</v>
      </c>
      <c r="E18" s="133"/>
      <c r="F18" s="83" t="s">
        <v>887</v>
      </c>
      <c r="G18" s="197"/>
      <c r="H18" s="83" t="s">
        <v>889</v>
      </c>
      <c r="I18" s="133"/>
      <c r="J18" s="82"/>
    </row>
    <row r="19" spans="1:16" ht="9.9499999999999993" customHeight="1" x14ac:dyDescent="0.25">
      <c r="A19" s="49"/>
      <c r="B19" s="192"/>
      <c r="C19" s="192"/>
      <c r="D19" s="192"/>
      <c r="E19" s="33"/>
      <c r="F19" s="192"/>
      <c r="G19" s="192"/>
      <c r="H19" s="192"/>
      <c r="I19" s="192"/>
      <c r="J19" s="54"/>
    </row>
    <row r="20" spans="1:16" s="81" customFormat="1" ht="38.25" customHeight="1" x14ac:dyDescent="0.25">
      <c r="A20" s="80"/>
      <c r="B20" s="239" t="s">
        <v>890</v>
      </c>
      <c r="C20" s="240"/>
      <c r="D20" s="197"/>
      <c r="E20" s="33"/>
      <c r="F20" s="83" t="s">
        <v>891</v>
      </c>
      <c r="G20" s="197"/>
      <c r="H20" s="83" t="s">
        <v>892</v>
      </c>
      <c r="I20" s="18"/>
      <c r="J20" s="82"/>
    </row>
    <row r="21" spans="1:16" ht="9.9499999999999993" customHeight="1" x14ac:dyDescent="0.25">
      <c r="A21" s="49"/>
      <c r="B21" s="192"/>
      <c r="C21" s="192"/>
      <c r="D21" s="192"/>
      <c r="E21" s="33"/>
      <c r="F21" s="192"/>
      <c r="G21" s="192"/>
      <c r="H21" s="192"/>
      <c r="I21" s="192"/>
      <c r="J21" s="54"/>
    </row>
    <row r="22" spans="1:16" s="81" customFormat="1" ht="39.950000000000003" customHeight="1" x14ac:dyDescent="0.25">
      <c r="A22" s="80"/>
      <c r="B22" s="96" t="s">
        <v>913</v>
      </c>
      <c r="C22" s="134"/>
      <c r="D22" s="96" t="s">
        <v>914</v>
      </c>
      <c r="E22" s="248">
        <v>0</v>
      </c>
      <c r="F22" s="249"/>
      <c r="G22" s="96" t="s">
        <v>915</v>
      </c>
      <c r="H22" s="246"/>
      <c r="I22" s="247"/>
      <c r="J22" s="82"/>
    </row>
    <row r="23" spans="1:16" ht="9.9499999999999993" customHeight="1" thickBot="1" x14ac:dyDescent="0.3">
      <c r="A23" s="49"/>
      <c r="B23" s="192"/>
      <c r="C23" s="192"/>
      <c r="D23" s="192"/>
      <c r="E23" s="33"/>
      <c r="F23" s="192"/>
      <c r="G23" s="192"/>
      <c r="H23" s="192"/>
      <c r="I23" s="192"/>
      <c r="J23" s="54"/>
    </row>
    <row r="24" spans="1:16" ht="15" customHeight="1" x14ac:dyDescent="0.25">
      <c r="A24" s="85"/>
      <c r="B24" s="235" t="s">
        <v>894</v>
      </c>
      <c r="C24" s="235"/>
      <c r="D24" s="235"/>
      <c r="E24" s="235"/>
      <c r="F24" s="235"/>
      <c r="G24" s="235"/>
      <c r="H24" s="235"/>
      <c r="I24" s="235"/>
      <c r="J24" s="86"/>
    </row>
    <row r="25" spans="1:16" ht="9.9499999999999993" customHeight="1" x14ac:dyDescent="0.25">
      <c r="A25" s="49"/>
      <c r="B25" s="192"/>
      <c r="C25" s="192"/>
      <c r="D25" s="192"/>
      <c r="E25" s="33"/>
      <c r="F25" s="192"/>
      <c r="G25" s="192"/>
      <c r="H25" s="192"/>
      <c r="I25" s="192"/>
      <c r="J25" s="54"/>
    </row>
    <row r="26" spans="1:16" s="60" customFormat="1" ht="38.25" customHeight="1" x14ac:dyDescent="0.25">
      <c r="A26" s="57"/>
      <c r="B26" s="198" t="str">
        <f>'Ficha 1 MyM'!M10</f>
        <v>VALOR VIGENCIA
2021</v>
      </c>
      <c r="C26" s="198" t="str">
        <f>'Ficha 1 MyM'!N10</f>
        <v>VALOR
VIGENCIA FUTURA
2022</v>
      </c>
      <c r="D26" s="198" t="str">
        <f>'Ficha 1 MyM'!O10</f>
        <v>TOTAL RECURSOS
20xx + 20xx</v>
      </c>
      <c r="E26" s="58" t="str">
        <f>'Ficha 1 MyM'!Q10</f>
        <v>GASTO RECURRENTE</v>
      </c>
      <c r="F26" s="198" t="str">
        <f>'Ficha 1 MyM'!P10</f>
        <v>NIVEL IMPORTANCIA</v>
      </c>
      <c r="G26" s="242" t="str">
        <f>'Ficha 1 MyM'!R10</f>
        <v>PRODUCTO</v>
      </c>
      <c r="H26" s="242"/>
      <c r="I26" s="242"/>
      <c r="J26" s="59"/>
    </row>
    <row r="27" spans="1:16" ht="21.75" customHeight="1" x14ac:dyDescent="0.25">
      <c r="A27" s="49"/>
      <c r="B27" s="116" t="str">
        <f>IFERROR(VLOOKUP($C$8,FORMATO1,13,FALSE)," ")</f>
        <v xml:space="preserve"> </v>
      </c>
      <c r="C27" s="116" t="str">
        <f>IFERROR(VLOOKUP($C$8,FORMATO1,14,FALSE)," ")</f>
        <v xml:space="preserve"> </v>
      </c>
      <c r="D27" s="117" t="str">
        <f>IFERROR(VLOOKUP($C$8,FORMATO1,15,FALSE)," ")</f>
        <v xml:space="preserve"> </v>
      </c>
      <c r="E27" s="118" t="str">
        <f>IFERROR(VLOOKUP($C$8,FORMATO1,17,FALSE)," ")</f>
        <v xml:space="preserve"> </v>
      </c>
      <c r="F27" s="87" t="str">
        <f>IFERROR(VLOOKUP($C$8,FORMATO1,16,FALSE)," ")</f>
        <v xml:space="preserve"> </v>
      </c>
      <c r="G27" s="243" t="str">
        <f>IFERROR(VLOOKUP($C$8,FORMATO1,18,FALSE)," ")</f>
        <v xml:space="preserve"> </v>
      </c>
      <c r="H27" s="244"/>
      <c r="I27" s="245"/>
      <c r="J27" s="54"/>
      <c r="P27" s="60"/>
    </row>
    <row r="28" spans="1:16" ht="9.9499999999999993" customHeight="1" x14ac:dyDescent="0.25">
      <c r="A28" s="49"/>
      <c r="B28" s="192"/>
      <c r="C28" s="192"/>
      <c r="D28" s="192"/>
      <c r="E28" s="192"/>
      <c r="F28" s="33"/>
      <c r="G28" s="33"/>
      <c r="H28" s="33"/>
      <c r="I28" s="192"/>
      <c r="J28" s="54"/>
      <c r="L28" s="51"/>
      <c r="M28" s="73"/>
      <c r="O28" s="51"/>
      <c r="P28" s="60"/>
    </row>
    <row r="29" spans="1:16" ht="65.099999999999994" customHeight="1" x14ac:dyDescent="0.25">
      <c r="A29" s="39"/>
      <c r="B29" s="52" t="str">
        <f>'Ficha 1 MyM'!L10</f>
        <v>OBJETO</v>
      </c>
      <c r="C29" s="250" t="str">
        <f>IFERROR(VLOOKUP($C$8,FORMATO1,12,FALSE)," ")</f>
        <v xml:space="preserve"> </v>
      </c>
      <c r="D29" s="250"/>
      <c r="E29" s="250"/>
      <c r="F29" s="250"/>
      <c r="G29" s="250"/>
      <c r="H29" s="250"/>
      <c r="I29" s="250"/>
      <c r="J29" s="54"/>
      <c r="P29" s="60"/>
    </row>
    <row r="30" spans="1:16" ht="9.9499999999999993" customHeight="1" thickBot="1" x14ac:dyDescent="0.3">
      <c r="A30" s="55"/>
      <c r="B30" s="31"/>
      <c r="C30" s="31"/>
      <c r="D30" s="31"/>
      <c r="E30" s="31"/>
      <c r="F30" s="31"/>
      <c r="G30" s="31"/>
      <c r="H30" s="31"/>
      <c r="I30" s="31"/>
      <c r="J30" s="56"/>
    </row>
    <row r="31" spans="1:16" ht="9.9499999999999993" customHeight="1" x14ac:dyDescent="0.25">
      <c r="A31" s="49"/>
      <c r="B31" s="192"/>
      <c r="C31" s="192"/>
      <c r="D31" s="192"/>
      <c r="E31" s="192"/>
      <c r="F31" s="192"/>
      <c r="G31" s="192"/>
      <c r="H31" s="192"/>
      <c r="I31" s="192"/>
      <c r="J31" s="54"/>
    </row>
    <row r="32" spans="1:16" ht="15" customHeight="1" x14ac:dyDescent="0.25">
      <c r="A32" s="92" t="s">
        <v>895</v>
      </c>
      <c r="B32" s="224" t="s">
        <v>896</v>
      </c>
      <c r="C32" s="224"/>
      <c r="D32" s="224"/>
      <c r="E32" s="224"/>
      <c r="F32" s="224"/>
      <c r="G32" s="224"/>
      <c r="H32" s="224"/>
      <c r="I32" s="224"/>
      <c r="J32" s="54"/>
    </row>
    <row r="33" spans="1:10" ht="99.95" customHeight="1" x14ac:dyDescent="0.25">
      <c r="A33" s="93"/>
      <c r="B33" s="225" t="s">
        <v>916</v>
      </c>
      <c r="C33" s="226"/>
      <c r="D33" s="226"/>
      <c r="E33" s="226"/>
      <c r="F33" s="226"/>
      <c r="G33" s="226"/>
      <c r="H33" s="226"/>
      <c r="I33" s="227"/>
      <c r="J33" s="54"/>
    </row>
    <row r="34" spans="1:10" ht="9.9499999999999993" customHeight="1" x14ac:dyDescent="0.25">
      <c r="A34" s="49"/>
      <c r="B34" s="192"/>
      <c r="C34" s="192"/>
      <c r="D34" s="192"/>
      <c r="E34" s="192"/>
      <c r="F34" s="192"/>
      <c r="G34" s="192"/>
      <c r="H34" s="192"/>
      <c r="I34" s="192"/>
      <c r="J34" s="54"/>
    </row>
    <row r="35" spans="1:10" ht="15" customHeight="1" x14ac:dyDescent="0.25">
      <c r="A35" s="92" t="s">
        <v>897</v>
      </c>
      <c r="B35" s="224" t="s">
        <v>898</v>
      </c>
      <c r="C35" s="224"/>
      <c r="D35" s="224"/>
      <c r="E35" s="224"/>
      <c r="F35" s="224"/>
      <c r="G35" s="224"/>
      <c r="H35" s="224"/>
      <c r="I35" s="224"/>
      <c r="J35" s="54"/>
    </row>
    <row r="36" spans="1:10" ht="99.95" customHeight="1" x14ac:dyDescent="0.25">
      <c r="A36" s="93"/>
      <c r="B36" s="225"/>
      <c r="C36" s="226"/>
      <c r="D36" s="226"/>
      <c r="E36" s="226"/>
      <c r="F36" s="226"/>
      <c r="G36" s="226"/>
      <c r="H36" s="226"/>
      <c r="I36" s="227"/>
      <c r="J36" s="54"/>
    </row>
    <row r="37" spans="1:10" ht="9.9499999999999993" customHeight="1" x14ac:dyDescent="0.25">
      <c r="A37" s="49"/>
      <c r="B37" s="192"/>
      <c r="C37" s="192"/>
      <c r="D37" s="192"/>
      <c r="E37" s="192"/>
      <c r="F37" s="192"/>
      <c r="G37" s="192"/>
      <c r="H37" s="192"/>
      <c r="I37" s="192"/>
      <c r="J37" s="54"/>
    </row>
    <row r="38" spans="1:10" ht="15" customHeight="1" x14ac:dyDescent="0.25">
      <c r="A38" s="92" t="s">
        <v>901</v>
      </c>
      <c r="B38" s="224" t="s">
        <v>879</v>
      </c>
      <c r="C38" s="224"/>
      <c r="D38" s="224"/>
      <c r="E38" s="224"/>
      <c r="F38" s="224"/>
      <c r="G38" s="224"/>
      <c r="H38" s="224"/>
      <c r="I38" s="224"/>
      <c r="J38" s="54"/>
    </row>
    <row r="39" spans="1:10" ht="99.95" customHeight="1" x14ac:dyDescent="0.25">
      <c r="A39" s="93"/>
      <c r="B39" s="228"/>
      <c r="C39" s="229"/>
      <c r="D39" s="229"/>
      <c r="E39" s="229"/>
      <c r="F39" s="229"/>
      <c r="G39" s="229"/>
      <c r="H39" s="229"/>
      <c r="I39" s="230"/>
      <c r="J39" s="54"/>
    </row>
    <row r="40" spans="1:10" ht="9.9499999999999993" customHeight="1" thickBot="1" x14ac:dyDescent="0.3">
      <c r="A40" s="49"/>
      <c r="B40" s="192"/>
      <c r="C40" s="192"/>
      <c r="D40" s="192"/>
      <c r="E40" s="192"/>
      <c r="F40" s="192"/>
      <c r="G40" s="192"/>
      <c r="H40" s="192"/>
      <c r="I40" s="192"/>
      <c r="J40" s="54"/>
    </row>
    <row r="41" spans="1:10" ht="15" customHeight="1" x14ac:dyDescent="0.25">
      <c r="A41" s="85"/>
      <c r="B41" s="235" t="s">
        <v>899</v>
      </c>
      <c r="C41" s="235"/>
      <c r="D41" s="235"/>
      <c r="E41" s="235"/>
      <c r="F41" s="235"/>
      <c r="G41" s="235"/>
      <c r="H41" s="235"/>
      <c r="I41" s="235"/>
      <c r="J41" s="86"/>
    </row>
    <row r="42" spans="1:10" ht="9.9499999999999993" customHeight="1" x14ac:dyDescent="0.25">
      <c r="A42" s="49"/>
      <c r="B42" s="192"/>
      <c r="C42" s="192"/>
      <c r="D42" s="192"/>
      <c r="E42" s="33"/>
      <c r="F42" s="192"/>
      <c r="G42" s="192"/>
      <c r="H42" s="192"/>
      <c r="I42" s="192"/>
      <c r="J42" s="54"/>
    </row>
    <row r="43" spans="1:10" ht="15" customHeight="1" x14ac:dyDescent="0.25">
      <c r="A43" s="92" t="s">
        <v>900</v>
      </c>
      <c r="B43" s="224" t="s">
        <v>867</v>
      </c>
      <c r="C43" s="224"/>
      <c r="D43" s="224"/>
      <c r="E43" s="233"/>
      <c r="F43" s="224"/>
      <c r="G43" s="224"/>
      <c r="H43" s="224"/>
      <c r="I43" s="224"/>
      <c r="J43" s="54"/>
    </row>
    <row r="44" spans="1:10" x14ac:dyDescent="0.25">
      <c r="A44" s="93"/>
      <c r="B44" s="234" t="s">
        <v>868</v>
      </c>
      <c r="C44" s="234"/>
      <c r="D44" s="225"/>
      <c r="E44" s="135"/>
      <c r="F44" s="227" t="s">
        <v>871</v>
      </c>
      <c r="G44" s="234"/>
      <c r="H44" s="234"/>
      <c r="I44" s="234"/>
      <c r="J44" s="54"/>
    </row>
    <row r="45" spans="1:10" x14ac:dyDescent="0.25">
      <c r="A45" s="93"/>
      <c r="B45" s="234" t="s">
        <v>869</v>
      </c>
      <c r="C45" s="234"/>
      <c r="D45" s="225"/>
      <c r="E45" s="136"/>
      <c r="F45" s="227" t="s">
        <v>872</v>
      </c>
      <c r="G45" s="234"/>
      <c r="H45" s="234"/>
      <c r="I45" s="234"/>
      <c r="J45" s="54"/>
    </row>
    <row r="46" spans="1:10" x14ac:dyDescent="0.25">
      <c r="A46" s="93"/>
      <c r="B46" s="234" t="s">
        <v>870</v>
      </c>
      <c r="C46" s="234"/>
      <c r="D46" s="225"/>
      <c r="E46" s="136"/>
      <c r="F46" s="227" t="s">
        <v>873</v>
      </c>
      <c r="G46" s="234"/>
      <c r="H46" s="234"/>
      <c r="I46" s="234"/>
      <c r="J46" s="54"/>
    </row>
    <row r="47" spans="1:10" x14ac:dyDescent="0.25">
      <c r="A47" s="93"/>
      <c r="B47" s="234" t="s">
        <v>874</v>
      </c>
      <c r="C47" s="234"/>
      <c r="D47" s="225"/>
      <c r="E47" s="136"/>
      <c r="F47" s="227" t="s">
        <v>874</v>
      </c>
      <c r="G47" s="234"/>
      <c r="H47" s="234"/>
      <c r="I47" s="234"/>
      <c r="J47" s="54"/>
    </row>
    <row r="48" spans="1:10" x14ac:dyDescent="0.25">
      <c r="A48" s="93"/>
      <c r="B48" s="234"/>
      <c r="C48" s="234"/>
      <c r="D48" s="225"/>
      <c r="E48" s="137"/>
      <c r="F48" s="227"/>
      <c r="G48" s="234"/>
      <c r="H48" s="234"/>
      <c r="I48" s="234"/>
      <c r="J48" s="54"/>
    </row>
    <row r="49" spans="1:10" ht="9.9499999999999993" customHeight="1" x14ac:dyDescent="0.25">
      <c r="A49" s="49"/>
      <c r="B49" s="192"/>
      <c r="C49" s="192"/>
      <c r="D49" s="192"/>
      <c r="E49" s="192"/>
      <c r="F49" s="192"/>
      <c r="G49" s="192"/>
      <c r="H49" s="192"/>
      <c r="I49" s="192"/>
      <c r="J49" s="54"/>
    </row>
    <row r="50" spans="1:10" ht="15" customHeight="1" x14ac:dyDescent="0.25">
      <c r="A50" s="92" t="s">
        <v>902</v>
      </c>
      <c r="B50" s="224" t="s">
        <v>838</v>
      </c>
      <c r="C50" s="224"/>
      <c r="D50" s="224"/>
      <c r="E50" s="224"/>
      <c r="F50" s="224"/>
      <c r="G50" s="224"/>
      <c r="H50" s="224"/>
      <c r="I50" s="224"/>
      <c r="J50" s="54"/>
    </row>
    <row r="51" spans="1:10" s="72" customFormat="1" ht="15" customHeight="1" x14ac:dyDescent="0.25">
      <c r="A51" s="94"/>
      <c r="B51" s="236" t="s">
        <v>875</v>
      </c>
      <c r="C51" s="238"/>
      <c r="D51" s="238"/>
      <c r="E51" s="237"/>
      <c r="F51" s="236" t="s">
        <v>876</v>
      </c>
      <c r="G51" s="237"/>
      <c r="H51" s="236" t="s">
        <v>877</v>
      </c>
      <c r="I51" s="237"/>
      <c r="J51" s="71"/>
    </row>
    <row r="52" spans="1:10" ht="27.95" customHeight="1" x14ac:dyDescent="0.25">
      <c r="A52" s="94">
        <v>1</v>
      </c>
      <c r="B52" s="221"/>
      <c r="C52" s="222"/>
      <c r="D52" s="222"/>
      <c r="E52" s="223"/>
      <c r="F52" s="219" t="s">
        <v>878</v>
      </c>
      <c r="G52" s="220"/>
      <c r="H52" s="212">
        <v>0</v>
      </c>
      <c r="I52" s="213"/>
      <c r="J52" s="54"/>
    </row>
    <row r="53" spans="1:10" ht="27.95" customHeight="1" x14ac:dyDescent="0.25">
      <c r="A53" s="94">
        <v>2</v>
      </c>
      <c r="B53" s="221"/>
      <c r="C53" s="222"/>
      <c r="D53" s="222"/>
      <c r="E53" s="223"/>
      <c r="F53" s="219" t="s">
        <v>878</v>
      </c>
      <c r="G53" s="220"/>
      <c r="H53" s="212">
        <v>0</v>
      </c>
      <c r="I53" s="213"/>
      <c r="J53" s="54"/>
    </row>
    <row r="54" spans="1:10" ht="27.95" customHeight="1" x14ac:dyDescent="0.25">
      <c r="A54" s="94">
        <v>3</v>
      </c>
      <c r="B54" s="221"/>
      <c r="C54" s="222"/>
      <c r="D54" s="222"/>
      <c r="E54" s="223"/>
      <c r="F54" s="219" t="s">
        <v>878</v>
      </c>
      <c r="G54" s="220"/>
      <c r="H54" s="212">
        <v>0</v>
      </c>
      <c r="I54" s="213"/>
      <c r="J54" s="54"/>
    </row>
    <row r="55" spans="1:10" ht="27.95" customHeight="1" x14ac:dyDescent="0.25">
      <c r="A55" s="94">
        <v>4</v>
      </c>
      <c r="B55" s="221"/>
      <c r="C55" s="222"/>
      <c r="D55" s="222"/>
      <c r="E55" s="223"/>
      <c r="F55" s="219" t="s">
        <v>878</v>
      </c>
      <c r="G55" s="220"/>
      <c r="H55" s="212">
        <v>0</v>
      </c>
      <c r="I55" s="213"/>
      <c r="J55" s="54"/>
    </row>
    <row r="56" spans="1:10" ht="27.95" customHeight="1" x14ac:dyDescent="0.25">
      <c r="A56" s="94">
        <v>5</v>
      </c>
      <c r="B56" s="221"/>
      <c r="C56" s="222"/>
      <c r="D56" s="222"/>
      <c r="E56" s="223"/>
      <c r="F56" s="219" t="s">
        <v>878</v>
      </c>
      <c r="G56" s="220"/>
      <c r="H56" s="212">
        <v>0</v>
      </c>
      <c r="I56" s="213"/>
      <c r="J56" s="54"/>
    </row>
    <row r="57" spans="1:10" ht="9.9499999999999993" customHeight="1" x14ac:dyDescent="0.25">
      <c r="A57" s="49"/>
      <c r="B57" s="192"/>
      <c r="C57" s="192"/>
      <c r="D57" s="192"/>
      <c r="E57" s="192"/>
      <c r="F57" s="192"/>
      <c r="G57" s="192"/>
      <c r="H57" s="192"/>
      <c r="I57" s="192"/>
      <c r="J57" s="54"/>
    </row>
    <row r="58" spans="1:10" ht="15" customHeight="1" x14ac:dyDescent="0.25">
      <c r="A58" s="92" t="s">
        <v>866</v>
      </c>
      <c r="B58" s="224" t="s">
        <v>912</v>
      </c>
      <c r="C58" s="224"/>
      <c r="D58" s="224"/>
      <c r="E58" s="224"/>
      <c r="F58" s="224"/>
      <c r="G58" s="224"/>
      <c r="H58" s="224"/>
      <c r="I58" s="224"/>
      <c r="J58" s="54"/>
    </row>
    <row r="59" spans="1:10" s="62" customFormat="1" x14ac:dyDescent="0.25">
      <c r="A59" s="95">
        <v>1</v>
      </c>
      <c r="B59" s="215" t="s">
        <v>907</v>
      </c>
      <c r="C59" s="216"/>
      <c r="D59" s="216"/>
      <c r="E59" s="216"/>
      <c r="F59" s="216"/>
      <c r="G59" s="217"/>
      <c r="H59" s="212">
        <v>0</v>
      </c>
      <c r="I59" s="213"/>
      <c r="J59" s="61"/>
    </row>
    <row r="60" spans="1:10" s="62" customFormat="1" x14ac:dyDescent="0.25">
      <c r="A60" s="95">
        <v>2</v>
      </c>
      <c r="B60" s="215" t="s">
        <v>908</v>
      </c>
      <c r="C60" s="216"/>
      <c r="D60" s="216"/>
      <c r="E60" s="216"/>
      <c r="F60" s="216"/>
      <c r="G60" s="217"/>
      <c r="H60" s="212">
        <v>0</v>
      </c>
      <c r="I60" s="213"/>
      <c r="J60" s="61"/>
    </row>
    <row r="61" spans="1:10" s="62" customFormat="1" x14ac:dyDescent="0.25">
      <c r="A61" s="94">
        <v>3</v>
      </c>
      <c r="B61" s="218" t="s">
        <v>909</v>
      </c>
      <c r="C61" s="218"/>
      <c r="D61" s="218"/>
      <c r="E61" s="218"/>
      <c r="F61" s="218"/>
      <c r="G61" s="218"/>
      <c r="H61" s="214">
        <v>0</v>
      </c>
      <c r="I61" s="214"/>
      <c r="J61" s="61"/>
    </row>
    <row r="62" spans="1:10" s="62" customFormat="1" x14ac:dyDescent="0.25">
      <c r="A62" s="94">
        <v>4</v>
      </c>
      <c r="B62" s="218" t="s">
        <v>910</v>
      </c>
      <c r="C62" s="218"/>
      <c r="D62" s="218"/>
      <c r="E62" s="218"/>
      <c r="F62" s="218"/>
      <c r="G62" s="218"/>
      <c r="H62" s="214">
        <v>0</v>
      </c>
      <c r="I62" s="214"/>
      <c r="J62" s="61"/>
    </row>
    <row r="63" spans="1:10" s="62" customFormat="1" x14ac:dyDescent="0.25">
      <c r="A63" s="94">
        <v>5</v>
      </c>
      <c r="B63" s="218" t="s">
        <v>911</v>
      </c>
      <c r="C63" s="218"/>
      <c r="D63" s="218"/>
      <c r="E63" s="218"/>
      <c r="F63" s="218"/>
      <c r="G63" s="218"/>
      <c r="H63" s="214">
        <v>0</v>
      </c>
      <c r="I63" s="214"/>
      <c r="J63" s="61"/>
    </row>
    <row r="64" spans="1:10" s="62" customFormat="1" x14ac:dyDescent="0.25">
      <c r="A64" s="94">
        <v>6</v>
      </c>
      <c r="B64" s="218" t="s">
        <v>874</v>
      </c>
      <c r="C64" s="218"/>
      <c r="D64" s="218"/>
      <c r="E64" s="218"/>
      <c r="F64" s="218"/>
      <c r="G64" s="218"/>
      <c r="H64" s="214">
        <v>0</v>
      </c>
      <c r="I64" s="214"/>
      <c r="J64" s="61"/>
    </row>
    <row r="65" spans="1:10" s="62" customFormat="1" x14ac:dyDescent="0.25">
      <c r="A65" s="94">
        <v>7</v>
      </c>
      <c r="B65" s="218"/>
      <c r="C65" s="218"/>
      <c r="D65" s="218"/>
      <c r="E65" s="218"/>
      <c r="F65" s="218"/>
      <c r="G65" s="218"/>
      <c r="H65" s="214">
        <v>0</v>
      </c>
      <c r="I65" s="214"/>
      <c r="J65" s="61"/>
    </row>
    <row r="66" spans="1:10" s="62" customFormat="1" x14ac:dyDescent="0.25">
      <c r="A66" s="94">
        <v>8</v>
      </c>
      <c r="B66" s="218"/>
      <c r="C66" s="218"/>
      <c r="D66" s="218"/>
      <c r="E66" s="218"/>
      <c r="F66" s="218"/>
      <c r="G66" s="218"/>
      <c r="H66" s="214">
        <v>0</v>
      </c>
      <c r="I66" s="214"/>
      <c r="J66" s="61"/>
    </row>
    <row r="67" spans="1:10" s="62" customFormat="1" x14ac:dyDescent="0.25">
      <c r="A67" s="94">
        <v>9</v>
      </c>
      <c r="B67" s="218"/>
      <c r="C67" s="218"/>
      <c r="D67" s="218"/>
      <c r="E67" s="218"/>
      <c r="F67" s="218"/>
      <c r="G67" s="218"/>
      <c r="H67" s="214">
        <v>0</v>
      </c>
      <c r="I67" s="214"/>
      <c r="J67" s="61"/>
    </row>
    <row r="68" spans="1:10" s="62" customFormat="1" x14ac:dyDescent="0.25">
      <c r="A68" s="94">
        <v>10</v>
      </c>
      <c r="B68" s="218"/>
      <c r="C68" s="218"/>
      <c r="D68" s="218"/>
      <c r="E68" s="218"/>
      <c r="F68" s="218"/>
      <c r="G68" s="218"/>
      <c r="H68" s="214">
        <v>0</v>
      </c>
      <c r="I68" s="214"/>
      <c r="J68" s="61"/>
    </row>
    <row r="69" spans="1:10" s="62" customFormat="1" ht="9.9499999999999993" customHeight="1" x14ac:dyDescent="0.25">
      <c r="A69" s="93"/>
      <c r="B69" s="232"/>
      <c r="C69" s="232"/>
      <c r="D69" s="232"/>
      <c r="E69" s="232"/>
      <c r="F69" s="232"/>
      <c r="G69" s="232"/>
      <c r="H69" s="214"/>
      <c r="I69" s="214"/>
      <c r="J69" s="61"/>
    </row>
    <row r="70" spans="1:10" s="62" customFormat="1" x14ac:dyDescent="0.25">
      <c r="A70" s="93"/>
      <c r="B70" s="232"/>
      <c r="C70" s="232"/>
      <c r="D70" s="232"/>
      <c r="E70" s="232"/>
      <c r="F70" s="232"/>
      <c r="G70" s="232"/>
      <c r="H70" s="231">
        <f>SUM(H59:I69)</f>
        <v>0</v>
      </c>
      <c r="I70" s="231"/>
      <c r="J70" s="61"/>
    </row>
    <row r="71" spans="1:10" x14ac:dyDescent="0.25">
      <c r="A71" s="49"/>
      <c r="B71" s="33"/>
      <c r="C71" s="46"/>
      <c r="D71" s="46"/>
      <c r="E71" s="46"/>
      <c r="F71" s="46"/>
      <c r="G71" s="46"/>
      <c r="H71" s="46"/>
      <c r="I71" s="33"/>
      <c r="J71" s="34"/>
    </row>
    <row r="72" spans="1:10" x14ac:dyDescent="0.25">
      <c r="A72" s="49" t="s">
        <v>10</v>
      </c>
      <c r="B72" s="46"/>
      <c r="C72" s="199">
        <f>IFERROR(('Ficha 1 MyM'!C43)," ")</f>
        <v>0</v>
      </c>
      <c r="D72" s="200"/>
      <c r="E72" s="201"/>
      <c r="F72" s="33"/>
      <c r="G72" s="46"/>
      <c r="J72" s="34"/>
    </row>
    <row r="73" spans="1:10" x14ac:dyDescent="0.25">
      <c r="A73" s="49" t="s">
        <v>809</v>
      </c>
      <c r="B73" s="33"/>
      <c r="C73" s="199">
        <f>IFERROR(('Ficha 1 MyM'!C44)," ")</f>
        <v>0</v>
      </c>
      <c r="D73" s="200"/>
      <c r="E73" s="201"/>
      <c r="F73" s="33"/>
      <c r="G73" s="33"/>
      <c r="H73" s="48" t="s">
        <v>995</v>
      </c>
      <c r="I73" s="18" t="s">
        <v>903</v>
      </c>
      <c r="J73" s="34"/>
    </row>
    <row r="74" spans="1:10" x14ac:dyDescent="0.25">
      <c r="A74" s="49"/>
      <c r="B74" s="33"/>
      <c r="C74" s="33"/>
      <c r="D74" s="33"/>
      <c r="E74" s="33"/>
      <c r="F74" s="33"/>
      <c r="G74" s="33"/>
      <c r="H74" s="33"/>
      <c r="I74" s="33"/>
      <c r="J74" s="34"/>
    </row>
    <row r="75" spans="1:10" x14ac:dyDescent="0.25">
      <c r="A75" s="49" t="s">
        <v>11</v>
      </c>
      <c r="B75" s="46"/>
      <c r="C75" s="199">
        <f>IFERROR(('Ficha 1 MyM'!C46)," ")</f>
        <v>0</v>
      </c>
      <c r="D75" s="200"/>
      <c r="E75" s="201"/>
      <c r="F75" s="33"/>
      <c r="G75" s="33"/>
      <c r="H75" s="33"/>
      <c r="I75" s="33"/>
      <c r="J75" s="34"/>
    </row>
    <row r="76" spans="1:10" x14ac:dyDescent="0.25">
      <c r="A76" s="49" t="s">
        <v>809</v>
      </c>
      <c r="B76" s="33"/>
      <c r="C76" s="199">
        <f>IFERROR(('Ficha 1 MyM'!C47)," ")</f>
        <v>0</v>
      </c>
      <c r="D76" s="200"/>
      <c r="E76" s="201"/>
      <c r="F76" s="33"/>
      <c r="G76" s="33"/>
      <c r="H76" s="33"/>
      <c r="I76" s="33"/>
      <c r="J76" s="34"/>
    </row>
    <row r="77" spans="1:10" ht="9.9499999999999993" customHeight="1" thickBot="1" x14ac:dyDescent="0.3">
      <c r="A77" s="29"/>
      <c r="B77" s="30"/>
      <c r="C77" s="30"/>
      <c r="D77" s="30"/>
      <c r="E77" s="30"/>
      <c r="F77" s="30"/>
      <c r="G77" s="30"/>
      <c r="H77" s="30"/>
      <c r="I77" s="30"/>
      <c r="J77" s="32"/>
    </row>
    <row r="80" spans="1:10" x14ac:dyDescent="0.25">
      <c r="A80" s="211" t="s">
        <v>1011</v>
      </c>
      <c r="B80" s="211"/>
    </row>
    <row r="81" spans="2:9" ht="15.75" thickBot="1" x14ac:dyDescent="0.3"/>
    <row r="82" spans="2:9" x14ac:dyDescent="0.25">
      <c r="B82" s="184"/>
      <c r="C82" s="36"/>
      <c r="D82" s="45"/>
      <c r="F82" s="184"/>
      <c r="G82" s="36"/>
      <c r="H82" s="36"/>
      <c r="I82" s="45"/>
    </row>
    <row r="83" spans="2:9" x14ac:dyDescent="0.25">
      <c r="B83" s="179"/>
      <c r="C83" s="33"/>
      <c r="D83" s="34"/>
      <c r="F83" s="179"/>
      <c r="G83" s="33"/>
      <c r="H83" s="33"/>
      <c r="I83" s="34"/>
    </row>
    <row r="84" spans="2:9" x14ac:dyDescent="0.25">
      <c r="B84" s="179"/>
      <c r="C84" s="33"/>
      <c r="D84" s="34"/>
      <c r="F84" s="179"/>
      <c r="G84" s="33"/>
      <c r="H84" s="33"/>
      <c r="I84" s="34"/>
    </row>
    <row r="85" spans="2:9" x14ac:dyDescent="0.25">
      <c r="B85" s="179"/>
      <c r="C85" s="33"/>
      <c r="D85" s="34"/>
      <c r="F85" s="179"/>
      <c r="G85" s="33"/>
      <c r="H85" s="33"/>
      <c r="I85" s="34"/>
    </row>
    <row r="86" spans="2:9" x14ac:dyDescent="0.25">
      <c r="B86" s="179"/>
      <c r="C86" s="33"/>
      <c r="D86" s="34"/>
      <c r="F86" s="179"/>
      <c r="G86" s="33"/>
      <c r="H86" s="33"/>
      <c r="I86" s="34"/>
    </row>
    <row r="87" spans="2:9" x14ac:dyDescent="0.25">
      <c r="B87" s="179"/>
      <c r="C87" s="33"/>
      <c r="D87" s="34"/>
      <c r="F87" s="179"/>
      <c r="G87" s="33"/>
      <c r="H87" s="33"/>
      <c r="I87" s="34"/>
    </row>
    <row r="88" spans="2:9" x14ac:dyDescent="0.25">
      <c r="B88" s="179"/>
      <c r="C88" s="33"/>
      <c r="D88" s="34"/>
      <c r="F88" s="179"/>
      <c r="G88" s="33"/>
      <c r="H88" s="33"/>
      <c r="I88" s="34"/>
    </row>
    <row r="89" spans="2:9" x14ac:dyDescent="0.25">
      <c r="B89" s="179"/>
      <c r="C89" s="33"/>
      <c r="D89" s="34"/>
      <c r="F89" s="179"/>
      <c r="G89" s="33"/>
      <c r="H89" s="33"/>
      <c r="I89" s="34"/>
    </row>
    <row r="90" spans="2:9" x14ac:dyDescent="0.25">
      <c r="B90" s="179"/>
      <c r="C90" s="33"/>
      <c r="D90" s="34"/>
      <c r="F90" s="179"/>
      <c r="G90" s="33"/>
      <c r="H90" s="33"/>
      <c r="I90" s="34"/>
    </row>
    <row r="91" spans="2:9" x14ac:dyDescent="0.25">
      <c r="B91" s="179"/>
      <c r="C91" s="33"/>
      <c r="D91" s="34"/>
      <c r="F91" s="179"/>
      <c r="G91" s="33"/>
      <c r="H91" s="33"/>
      <c r="I91" s="34"/>
    </row>
    <row r="92" spans="2:9" x14ac:dyDescent="0.25">
      <c r="B92" s="179"/>
      <c r="C92" s="33"/>
      <c r="D92" s="34"/>
      <c r="F92" s="179"/>
      <c r="G92" s="33"/>
      <c r="H92" s="33"/>
      <c r="I92" s="34"/>
    </row>
    <row r="93" spans="2:9" x14ac:dyDescent="0.25">
      <c r="B93" s="179"/>
      <c r="C93" s="33"/>
      <c r="D93" s="34"/>
      <c r="F93" s="179"/>
      <c r="G93" s="33"/>
      <c r="H93" s="33"/>
      <c r="I93" s="34"/>
    </row>
    <row r="94" spans="2:9" x14ac:dyDescent="0.25">
      <c r="B94" s="179"/>
      <c r="C94" s="33"/>
      <c r="D94" s="34"/>
      <c r="F94" s="179"/>
      <c r="G94" s="33"/>
      <c r="H94" s="33"/>
      <c r="I94" s="34"/>
    </row>
    <row r="95" spans="2:9" x14ac:dyDescent="0.25">
      <c r="B95" s="179"/>
      <c r="C95" s="33"/>
      <c r="D95" s="34"/>
      <c r="F95" s="179"/>
      <c r="G95" s="33"/>
      <c r="H95" s="33"/>
      <c r="I95" s="34"/>
    </row>
    <row r="96" spans="2:9" x14ac:dyDescent="0.25">
      <c r="B96" s="179"/>
      <c r="C96" s="33"/>
      <c r="D96" s="34"/>
      <c r="F96" s="179"/>
      <c r="G96" s="33"/>
      <c r="H96" s="33"/>
      <c r="I96" s="34"/>
    </row>
    <row r="97" spans="2:9" x14ac:dyDescent="0.25">
      <c r="B97" s="179"/>
      <c r="C97" s="33"/>
      <c r="D97" s="34"/>
      <c r="F97" s="179"/>
      <c r="G97" s="33"/>
      <c r="H97" s="33"/>
      <c r="I97" s="34"/>
    </row>
    <row r="98" spans="2:9" ht="15.75" thickBot="1" x14ac:dyDescent="0.3">
      <c r="B98" s="150"/>
      <c r="C98" s="30"/>
      <c r="D98" s="32"/>
      <c r="F98" s="150"/>
      <c r="G98" s="30"/>
      <c r="H98" s="30"/>
      <c r="I98" s="32"/>
    </row>
    <row r="100" spans="2:9" ht="15.75" thickBot="1" x14ac:dyDescent="0.3"/>
    <row r="101" spans="2:9" x14ac:dyDescent="0.25">
      <c r="B101" s="184"/>
      <c r="C101" s="36"/>
      <c r="D101" s="45"/>
      <c r="F101" s="184"/>
      <c r="G101" s="36"/>
      <c r="H101" s="36"/>
      <c r="I101" s="45"/>
    </row>
    <row r="102" spans="2:9" x14ac:dyDescent="0.25">
      <c r="B102" s="179"/>
      <c r="C102" s="33"/>
      <c r="D102" s="34"/>
      <c r="F102" s="179"/>
      <c r="G102" s="33"/>
      <c r="H102" s="33"/>
      <c r="I102" s="34"/>
    </row>
    <row r="103" spans="2:9" x14ac:dyDescent="0.25">
      <c r="B103" s="179"/>
      <c r="C103" s="33"/>
      <c r="D103" s="34"/>
      <c r="F103" s="179"/>
      <c r="G103" s="33"/>
      <c r="H103" s="33"/>
      <c r="I103" s="34"/>
    </row>
    <row r="104" spans="2:9" x14ac:dyDescent="0.25">
      <c r="B104" s="179"/>
      <c r="C104" s="33"/>
      <c r="D104" s="34"/>
      <c r="F104" s="179"/>
      <c r="G104" s="33"/>
      <c r="H104" s="33"/>
      <c r="I104" s="34"/>
    </row>
    <row r="105" spans="2:9" x14ac:dyDescent="0.25">
      <c r="B105" s="179"/>
      <c r="C105" s="33"/>
      <c r="D105" s="34"/>
      <c r="F105" s="179"/>
      <c r="G105" s="33"/>
      <c r="H105" s="33"/>
      <c r="I105" s="34"/>
    </row>
    <row r="106" spans="2:9" x14ac:dyDescent="0.25">
      <c r="B106" s="179"/>
      <c r="C106" s="33"/>
      <c r="D106" s="34"/>
      <c r="F106" s="179"/>
      <c r="G106" s="33"/>
      <c r="H106" s="33"/>
      <c r="I106" s="34"/>
    </row>
    <row r="107" spans="2:9" x14ac:dyDescent="0.25">
      <c r="B107" s="179"/>
      <c r="C107" s="33"/>
      <c r="D107" s="34"/>
      <c r="F107" s="179"/>
      <c r="G107" s="33"/>
      <c r="H107" s="33"/>
      <c r="I107" s="34"/>
    </row>
    <row r="108" spans="2:9" x14ac:dyDescent="0.25">
      <c r="B108" s="179"/>
      <c r="C108" s="33"/>
      <c r="D108" s="34"/>
      <c r="F108" s="179"/>
      <c r="G108" s="33"/>
      <c r="H108" s="33"/>
      <c r="I108" s="34"/>
    </row>
    <row r="109" spans="2:9" x14ac:dyDescent="0.25">
      <c r="B109" s="179"/>
      <c r="C109" s="33"/>
      <c r="D109" s="34"/>
      <c r="F109" s="179"/>
      <c r="G109" s="33"/>
      <c r="H109" s="33"/>
      <c r="I109" s="34"/>
    </row>
    <row r="110" spans="2:9" x14ac:dyDescent="0.25">
      <c r="B110" s="179"/>
      <c r="C110" s="33"/>
      <c r="D110" s="34"/>
      <c r="F110" s="179"/>
      <c r="G110" s="33"/>
      <c r="H110" s="33"/>
      <c r="I110" s="34"/>
    </row>
    <row r="111" spans="2:9" x14ac:dyDescent="0.25">
      <c r="B111" s="179"/>
      <c r="C111" s="33"/>
      <c r="D111" s="34"/>
      <c r="F111" s="179"/>
      <c r="G111" s="33"/>
      <c r="H111" s="33"/>
      <c r="I111" s="34"/>
    </row>
    <row r="112" spans="2:9" x14ac:dyDescent="0.25">
      <c r="B112" s="179"/>
      <c r="C112" s="33"/>
      <c r="D112" s="34"/>
      <c r="F112" s="179"/>
      <c r="G112" s="33"/>
      <c r="H112" s="33"/>
      <c r="I112" s="34"/>
    </row>
    <row r="113" spans="2:9" x14ac:dyDescent="0.25">
      <c r="B113" s="179"/>
      <c r="C113" s="33"/>
      <c r="D113" s="34"/>
      <c r="F113" s="179"/>
      <c r="G113" s="33"/>
      <c r="H113" s="33"/>
      <c r="I113" s="34"/>
    </row>
    <row r="114" spans="2:9" x14ac:dyDescent="0.25">
      <c r="B114" s="179"/>
      <c r="C114" s="33"/>
      <c r="D114" s="34"/>
      <c r="F114" s="179"/>
      <c r="G114" s="33"/>
      <c r="H114" s="33"/>
      <c r="I114" s="34"/>
    </row>
    <row r="115" spans="2:9" x14ac:dyDescent="0.25">
      <c r="B115" s="179"/>
      <c r="C115" s="33"/>
      <c r="D115" s="34"/>
      <c r="F115" s="179"/>
      <c r="G115" s="33"/>
      <c r="H115" s="33"/>
      <c r="I115" s="34"/>
    </row>
    <row r="116" spans="2:9" x14ac:dyDescent="0.25">
      <c r="B116" s="179"/>
      <c r="C116" s="33"/>
      <c r="D116" s="34"/>
      <c r="F116" s="179"/>
      <c r="G116" s="33"/>
      <c r="H116" s="33"/>
      <c r="I116" s="34"/>
    </row>
    <row r="117" spans="2:9" ht="15.75" thickBot="1" x14ac:dyDescent="0.3">
      <c r="B117" s="150"/>
      <c r="C117" s="30"/>
      <c r="D117" s="32"/>
      <c r="F117" s="150"/>
      <c r="G117" s="30"/>
      <c r="H117" s="30"/>
      <c r="I117" s="32"/>
    </row>
    <row r="120" spans="2:9" x14ac:dyDescent="0.25">
      <c r="B120" s="251" t="s">
        <v>1012</v>
      </c>
      <c r="C120" s="251" t="s">
        <v>1013</v>
      </c>
      <c r="D120" s="251" t="s">
        <v>1014</v>
      </c>
      <c r="E120" s="253" t="s">
        <v>11</v>
      </c>
      <c r="F120" s="254"/>
      <c r="G120" s="255"/>
    </row>
    <row r="121" spans="2:9" ht="18" customHeight="1" x14ac:dyDescent="0.25">
      <c r="B121" s="252" t="s">
        <v>1019</v>
      </c>
      <c r="C121" s="252" t="s">
        <v>1020</v>
      </c>
      <c r="D121" s="252" t="s">
        <v>1021</v>
      </c>
      <c r="E121" s="256" t="s">
        <v>1015</v>
      </c>
      <c r="F121" s="257"/>
      <c r="G121" s="258"/>
    </row>
    <row r="122" spans="2:9" x14ac:dyDescent="0.25">
      <c r="B122" s="251" t="s">
        <v>1016</v>
      </c>
      <c r="C122" s="265" t="s">
        <v>876</v>
      </c>
      <c r="D122" s="265" t="s">
        <v>876</v>
      </c>
      <c r="E122" s="259" t="s">
        <v>876</v>
      </c>
      <c r="F122" s="260"/>
      <c r="G122" s="261"/>
    </row>
    <row r="123" spans="2:9" x14ac:dyDescent="0.25">
      <c r="B123" s="267" t="s">
        <v>1022</v>
      </c>
      <c r="C123" s="266">
        <v>44699</v>
      </c>
      <c r="D123" s="266">
        <v>44705</v>
      </c>
      <c r="E123" s="262" t="s">
        <v>1023</v>
      </c>
      <c r="F123" s="263"/>
      <c r="G123" s="264"/>
    </row>
  </sheetData>
  <mergeCells count="88">
    <mergeCell ref="E123:G123"/>
    <mergeCell ref="C75:E75"/>
    <mergeCell ref="C76:E76"/>
    <mergeCell ref="A80:B80"/>
    <mergeCell ref="E120:G120"/>
    <mergeCell ref="E121:G121"/>
    <mergeCell ref="E122:G122"/>
    <mergeCell ref="B69:G69"/>
    <mergeCell ref="H69:I69"/>
    <mergeCell ref="B70:G70"/>
    <mergeCell ref="H70:I70"/>
    <mergeCell ref="C72:E72"/>
    <mergeCell ref="C73:E73"/>
    <mergeCell ref="B66:G66"/>
    <mergeCell ref="H66:I66"/>
    <mergeCell ref="B67:G67"/>
    <mergeCell ref="H67:I67"/>
    <mergeCell ref="B68:G68"/>
    <mergeCell ref="H68:I68"/>
    <mergeCell ref="B63:G63"/>
    <mergeCell ref="H63:I63"/>
    <mergeCell ref="B64:G64"/>
    <mergeCell ref="H64:I64"/>
    <mergeCell ref="B65:G65"/>
    <mergeCell ref="H65:I65"/>
    <mergeCell ref="B60:G60"/>
    <mergeCell ref="H60:I60"/>
    <mergeCell ref="B61:G61"/>
    <mergeCell ref="H61:I61"/>
    <mergeCell ref="B62:G62"/>
    <mergeCell ref="H62:I62"/>
    <mergeCell ref="B56:E56"/>
    <mergeCell ref="F56:G56"/>
    <mergeCell ref="H56:I56"/>
    <mergeCell ref="B58:I58"/>
    <mergeCell ref="B59:G59"/>
    <mergeCell ref="H59:I59"/>
    <mergeCell ref="B54:E54"/>
    <mergeCell ref="F54:G54"/>
    <mergeCell ref="H54:I54"/>
    <mergeCell ref="B55:E55"/>
    <mergeCell ref="F55:G55"/>
    <mergeCell ref="H55:I55"/>
    <mergeCell ref="B52:E52"/>
    <mergeCell ref="F52:G52"/>
    <mergeCell ref="H52:I52"/>
    <mergeCell ref="B53:E53"/>
    <mergeCell ref="F53:G53"/>
    <mergeCell ref="H53:I53"/>
    <mergeCell ref="B47:D47"/>
    <mergeCell ref="F47:I47"/>
    <mergeCell ref="B48:D48"/>
    <mergeCell ref="F48:I48"/>
    <mergeCell ref="B50:I50"/>
    <mergeCell ref="B51:E51"/>
    <mergeCell ref="F51:G51"/>
    <mergeCell ref="H51:I51"/>
    <mergeCell ref="B44:D44"/>
    <mergeCell ref="F44:I44"/>
    <mergeCell ref="B45:D45"/>
    <mergeCell ref="F45:I45"/>
    <mergeCell ref="B46:D46"/>
    <mergeCell ref="F46:I46"/>
    <mergeCell ref="B35:I35"/>
    <mergeCell ref="B36:I36"/>
    <mergeCell ref="B38:I38"/>
    <mergeCell ref="B39:I39"/>
    <mergeCell ref="B41:I41"/>
    <mergeCell ref="B43:I43"/>
    <mergeCell ref="B24:I24"/>
    <mergeCell ref="G26:I26"/>
    <mergeCell ref="G27:I27"/>
    <mergeCell ref="C29:I29"/>
    <mergeCell ref="B32:I32"/>
    <mergeCell ref="B33:I33"/>
    <mergeCell ref="G12:I12"/>
    <mergeCell ref="G13:I13"/>
    <mergeCell ref="C15:E15"/>
    <mergeCell ref="C16:E16"/>
    <mergeCell ref="B20:C20"/>
    <mergeCell ref="E22:F22"/>
    <mergeCell ref="H22:I22"/>
    <mergeCell ref="D1:G1"/>
    <mergeCell ref="D2:G2"/>
    <mergeCell ref="D3:G3"/>
    <mergeCell ref="B5:I5"/>
    <mergeCell ref="B6:I6"/>
    <mergeCell ref="B10:I10"/>
  </mergeCells>
  <dataValidations count="2">
    <dataValidation type="list" allowBlank="1" showInputMessage="1" showErrorMessage="1" sqref="I15" xr:uid="{F9354843-7E51-460B-A7A3-50C6E186E62E}">
      <formula1>"X"</formula1>
    </dataValidation>
    <dataValidation type="list" allowBlank="1" showInputMessage="1" showErrorMessage="1" sqref="I73 I20" xr:uid="{DF3055C8-02A3-418E-A081-43229E0137B4}">
      <formula1>"SI,NO"</formula1>
    </dataValidation>
  </dataValidations>
  <printOptions horizontalCentered="1"/>
  <pageMargins left="0.70866141732283472" right="0.70866141732283472" top="0.74803149606299213" bottom="0.55000000000000004" header="0.31496062992125984" footer="0.31496062992125984"/>
  <pageSetup paperSize="258" scale="32" orientation="portrait" horizontalDpi="4294967293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CC7305D4FD7144BCFC38F50FC57305" ma:contentTypeVersion="14" ma:contentTypeDescription="Crear nuevo documento." ma:contentTypeScope="" ma:versionID="2f7630fbdd959923bdd3ac339bcebd92">
  <xsd:schema xmlns:xsd="http://www.w3.org/2001/XMLSchema" xmlns:xs="http://www.w3.org/2001/XMLSchema" xmlns:p="http://schemas.microsoft.com/office/2006/metadata/properties" xmlns:ns3="8bea89d8-28ff-4dc4-bcf5-18089f0195c8" xmlns:ns4="9b9e9616-b32e-423c-8d14-9939fba891b6" targetNamespace="http://schemas.microsoft.com/office/2006/metadata/properties" ma:root="true" ma:fieldsID="5b16b55557d91dcc8fdbed521ad27c46" ns3:_="" ns4:_="">
    <xsd:import namespace="8bea89d8-28ff-4dc4-bcf5-18089f0195c8"/>
    <xsd:import namespace="9b9e9616-b32e-423c-8d14-9939fba891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a89d8-28ff-4dc4-bcf5-18089f019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e9616-b32e-423c-8d14-9939fba891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B66499-6526-43F8-9853-CF53EC105EDD}">
  <ds:schemaRefs>
    <ds:schemaRef ds:uri="9b9e9616-b32e-423c-8d14-9939fba891b6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8bea89d8-28ff-4dc4-bcf5-18089f0195c8"/>
  </ds:schemaRefs>
</ds:datastoreItem>
</file>

<file path=customXml/itemProps2.xml><?xml version="1.0" encoding="utf-8"?>
<ds:datastoreItem xmlns:ds="http://schemas.openxmlformats.org/officeDocument/2006/customXml" ds:itemID="{C5DAD94F-E97A-4C1C-AFD9-8910B9BDF1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937177-9B2E-4F89-8677-8071F5BD5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ea89d8-28ff-4dc4-bcf5-18089f0195c8"/>
    <ds:schemaRef ds:uri="9b9e9616-b32e-423c-8d14-9939fba891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304</vt:i4>
      </vt:variant>
    </vt:vector>
  </HeadingPairs>
  <TitlesOfParts>
    <vt:vector size="317" baseType="lpstr">
      <vt:lpstr>Datos</vt:lpstr>
      <vt:lpstr>Productos-Criterios</vt:lpstr>
      <vt:lpstr>Ficha 1 MyM</vt:lpstr>
      <vt:lpstr>Ficha 2 Soportes (1)</vt:lpstr>
      <vt:lpstr>Ficha 2 Soportes (2)</vt:lpstr>
      <vt:lpstr>Ficha 2 Soportes (3)</vt:lpstr>
      <vt:lpstr>Ficha 2 Soportes (4)</vt:lpstr>
      <vt:lpstr>Ficha 2 Soportes (5)</vt:lpstr>
      <vt:lpstr>Ficha 2 Soportes (6)</vt:lpstr>
      <vt:lpstr>Ficha 2 Soportes (7)</vt:lpstr>
      <vt:lpstr>Ficha 2 Soportes (8)</vt:lpstr>
      <vt:lpstr>Ficha 2 Soportes (9)</vt:lpstr>
      <vt:lpstr>Ficha 2 Soportes (10)</vt:lpstr>
      <vt:lpstr>ACACÍAS</vt:lpstr>
      <vt:lpstr>ACANDÍ</vt:lpstr>
      <vt:lpstr>AGUACHICA</vt:lpstr>
      <vt:lpstr>AGUADA</vt:lpstr>
      <vt:lpstr>AGUSTÍN.CODAZZI</vt:lpstr>
      <vt:lpstr>ALBANIA.Caquetá</vt:lpstr>
      <vt:lpstr>ALBANIA.Santander</vt:lpstr>
      <vt:lpstr>AMAZONAS</vt:lpstr>
      <vt:lpstr>ANTIOQUIA</vt:lpstr>
      <vt:lpstr>APARTADÓ</vt:lpstr>
      <vt:lpstr>APÍA</vt:lpstr>
      <vt:lpstr>ARACATACA</vt:lpstr>
      <vt:lpstr>ARAUCA</vt:lpstr>
      <vt:lpstr>ARAUCA.</vt:lpstr>
      <vt:lpstr>ARIGUANÍ</vt:lpstr>
      <vt:lpstr>ARMENIA</vt:lpstr>
      <vt:lpstr>ARMENIA.</vt:lpstr>
      <vt:lpstr>ATLÁNTICO</vt:lpstr>
      <vt:lpstr>AYAPEL</vt:lpstr>
      <vt:lpstr>BAGADÓ</vt:lpstr>
      <vt:lpstr>BAHÍA.SOLANO</vt:lpstr>
      <vt:lpstr>BAJO.BAUDÓ</vt:lpstr>
      <vt:lpstr>BARRANCABERMEJA</vt:lpstr>
      <vt:lpstr>BARRANCOMINAS</vt:lpstr>
      <vt:lpstr>BARRANQUILLA</vt:lpstr>
      <vt:lpstr>BARRANQUILLA.</vt:lpstr>
      <vt:lpstr>BECERRIL</vt:lpstr>
      <vt:lpstr>BELÉN.DE.LOS.ANDAQUÍES</vt:lpstr>
      <vt:lpstr>BELÉN.DE.UMBRÍA</vt:lpstr>
      <vt:lpstr>BOCHALEMA</vt:lpstr>
      <vt:lpstr>BOGOTÁ</vt:lpstr>
      <vt:lpstr>BOGOTÁ.</vt:lpstr>
      <vt:lpstr>BOGOTÁ.D.C.</vt:lpstr>
      <vt:lpstr>BOGOTÁ.D.C._</vt:lpstr>
      <vt:lpstr>BOGOTÁ_</vt:lpstr>
      <vt:lpstr>BOLIVAR</vt:lpstr>
      <vt:lpstr>BOLIVAR.</vt:lpstr>
      <vt:lpstr>BOYACÁ</vt:lpstr>
      <vt:lpstr>BUCARAMANGA</vt:lpstr>
      <vt:lpstr>BUCARAMANGA.</vt:lpstr>
      <vt:lpstr>BUENAVENTURA</vt:lpstr>
      <vt:lpstr>CABUYARO</vt:lpstr>
      <vt:lpstr>CÁCOTA</vt:lpstr>
      <vt:lpstr>CAIMITO</vt:lpstr>
      <vt:lpstr>CALARCA</vt:lpstr>
      <vt:lpstr>CALDAS</vt:lpstr>
      <vt:lpstr>CALI</vt:lpstr>
      <vt:lpstr>CALI.</vt:lpstr>
      <vt:lpstr>CALOTO</vt:lpstr>
      <vt:lpstr>CAMPO.ALEGRRE</vt:lpstr>
      <vt:lpstr>CANALETE</vt:lpstr>
      <vt:lpstr>CAQUETÁ</vt:lpstr>
      <vt:lpstr>CARTAGENA</vt:lpstr>
      <vt:lpstr>CARTAGENA.</vt:lpstr>
      <vt:lpstr>CARTAGO</vt:lpstr>
      <vt:lpstr>CASANARE</vt:lpstr>
      <vt:lpstr>CAUCA</vt:lpstr>
      <vt:lpstr>CESAR</vt:lpstr>
      <vt:lpstr>CHALÁN</vt:lpstr>
      <vt:lpstr>CHAPARRAL</vt:lpstr>
      <vt:lpstr>CHARALÁ</vt:lpstr>
      <vt:lpstr>CHIGORODÓ</vt:lpstr>
      <vt:lpstr>CHIMICHAGUA</vt:lpstr>
      <vt:lpstr>CHINCHINÁ</vt:lpstr>
      <vt:lpstr>CHIPATÁ</vt:lpstr>
      <vt:lpstr>CHIQUINQUIRÁ</vt:lpstr>
      <vt:lpstr>CHIRIGUANÁ</vt:lpstr>
      <vt:lpstr>CHITA</vt:lpstr>
      <vt:lpstr>CHOCÓ</vt:lpstr>
      <vt:lpstr>CIÉNAGA</vt:lpstr>
      <vt:lpstr>CODIGO_DEPTO</vt:lpstr>
      <vt:lpstr>CODIGO_SECCIONAL</vt:lpstr>
      <vt:lpstr>COLÓN</vt:lpstr>
      <vt:lpstr>COLOSÓ</vt:lpstr>
      <vt:lpstr>CONDOTO</vt:lpstr>
      <vt:lpstr>CONFINES</vt:lpstr>
      <vt:lpstr>COORDINACIONES</vt:lpstr>
      <vt:lpstr>CÓRDOBA</vt:lpstr>
      <vt:lpstr>CORINTO</vt:lpstr>
      <vt:lpstr>COROZAL</vt:lpstr>
      <vt:lpstr>CRAVO.NORTE</vt:lpstr>
      <vt:lpstr>CÚCUTA</vt:lpstr>
      <vt:lpstr>CUMARIBO</vt:lpstr>
      <vt:lpstr>CUMBAL</vt:lpstr>
      <vt:lpstr>CUNDINAMARCA</vt:lpstr>
      <vt:lpstr>CURUMANIÍ</vt:lpstr>
      <vt:lpstr>Despachos_Productos</vt:lpstr>
      <vt:lpstr>DOS.QUEBRADAS</vt:lpstr>
      <vt:lpstr>EDIFICIO</vt:lpstr>
      <vt:lpstr>EL.BANCO</vt:lpstr>
      <vt:lpstr>EL.CÁRMEN.DE.ATRATO</vt:lpstr>
      <vt:lpstr>EL.CARMEN.DE.CHUCURÍ</vt:lpstr>
      <vt:lpstr>EL.CASTILLO</vt:lpstr>
      <vt:lpstr>EL.COCUY</vt:lpstr>
      <vt:lpstr>EL.PIÑÓN</vt:lpstr>
      <vt:lpstr>EL.TABLÓN.DE.GÓMEZ</vt:lpstr>
      <vt:lpstr>EL.TAMBO</vt:lpstr>
      <vt:lpstr>EL_DOVIO</vt:lpstr>
      <vt:lpstr>ELÍAS</vt:lpstr>
      <vt:lpstr>ENVIGADO</vt:lpstr>
      <vt:lpstr>ESPINAL</vt:lpstr>
      <vt:lpstr>FACATATIVÁ</vt:lpstr>
      <vt:lpstr>FLORENCIA</vt:lpstr>
      <vt:lpstr>FONSECA</vt:lpstr>
      <vt:lpstr>FORMATO1</vt:lpstr>
      <vt:lpstr>FORTUL</vt:lpstr>
      <vt:lpstr>FRANCISCO.PIZARRO</vt:lpstr>
      <vt:lpstr>FRESNO</vt:lpstr>
      <vt:lpstr>FUNDACIÓN</vt:lpstr>
      <vt:lpstr>GACHETÁ</vt:lpstr>
      <vt:lpstr>GARAGOA</vt:lpstr>
      <vt:lpstr>GARZÓN</vt:lpstr>
      <vt:lpstr>GIRALDO</vt:lpstr>
      <vt:lpstr>GIRARDOT</vt:lpstr>
      <vt:lpstr>GRANADA</vt:lpstr>
      <vt:lpstr>GUADALAJARA.DE.BUGA</vt:lpstr>
      <vt:lpstr>GUAINÍA</vt:lpstr>
      <vt:lpstr>GUAMO</vt:lpstr>
      <vt:lpstr>GUAPÍ</vt:lpstr>
      <vt:lpstr>GUÁTICA</vt:lpstr>
      <vt:lpstr>GUAVIARE</vt:lpstr>
      <vt:lpstr>GÜEPSA</vt:lpstr>
      <vt:lpstr>GUICÁN.DE.LA.SIERRA</vt:lpstr>
      <vt:lpstr>HONDA</vt:lpstr>
      <vt:lpstr>HUILA</vt:lpstr>
      <vt:lpstr>IBAGUÉ</vt:lpstr>
      <vt:lpstr>IBAGUÉ.</vt:lpstr>
      <vt:lpstr>ITSMINA</vt:lpstr>
      <vt:lpstr>JURADÓ</vt:lpstr>
      <vt:lpstr>LA.BELLEZA</vt:lpstr>
      <vt:lpstr>LA.GLORIA</vt:lpstr>
      <vt:lpstr>LA.JAGUA.DE.IBIRICO</vt:lpstr>
      <vt:lpstr>LA.PAZ</vt:lpstr>
      <vt:lpstr>LA.PRIMAVERA</vt:lpstr>
      <vt:lpstr>LA.SALINA</vt:lpstr>
      <vt:lpstr>LA.UNIÓN.Nariño</vt:lpstr>
      <vt:lpstr>LA.UNIÓN.Sucre</vt:lpstr>
      <vt:lpstr>LA.VICTORIA</vt:lpstr>
      <vt:lpstr>LA_DORADA</vt:lpstr>
      <vt:lpstr>LA_GUAJIRA</vt:lpstr>
      <vt:lpstr>LA_PLATA</vt:lpstr>
      <vt:lpstr>LABRANZAGRANDE</vt:lpstr>
      <vt:lpstr>LEIVA</vt:lpstr>
      <vt:lpstr>LÉRIDA</vt:lpstr>
      <vt:lpstr>LETICIA</vt:lpstr>
      <vt:lpstr>LÍBANO</vt:lpstr>
      <vt:lpstr>LLORÓ</vt:lpstr>
      <vt:lpstr>LOS.ANDES</vt:lpstr>
      <vt:lpstr>LOS.PATIOS</vt:lpstr>
      <vt:lpstr>MAGANGUÉ</vt:lpstr>
      <vt:lpstr>MAGDALENA</vt:lpstr>
      <vt:lpstr>MAJAGUAL</vt:lpstr>
      <vt:lpstr>MANAURE.BALCÓN.DEL.CESAR</vt:lpstr>
      <vt:lpstr>MANIZALEZ</vt:lpstr>
      <vt:lpstr>MANIZALEZ.</vt:lpstr>
      <vt:lpstr>MEDELLÍN</vt:lpstr>
      <vt:lpstr>MEDELLÍN.</vt:lpstr>
      <vt:lpstr>MELGAR</vt:lpstr>
      <vt:lpstr>META</vt:lpstr>
      <vt:lpstr>MISTRATÓ</vt:lpstr>
      <vt:lpstr>MITÚ</vt:lpstr>
      <vt:lpstr>MOCOA</vt:lpstr>
      <vt:lpstr>MOMPÓS</vt:lpstr>
      <vt:lpstr>MONTELÍBANO</vt:lpstr>
      <vt:lpstr>MONTERÍA</vt:lpstr>
      <vt:lpstr>MONTERÍA.</vt:lpstr>
      <vt:lpstr>MORROA</vt:lpstr>
      <vt:lpstr>MOSQUERA</vt:lpstr>
      <vt:lpstr>MURINDÓ</vt:lpstr>
      <vt:lpstr>NARIÑO</vt:lpstr>
      <vt:lpstr>NEIVA</vt:lpstr>
      <vt:lpstr>NEIVA.</vt:lpstr>
      <vt:lpstr>NIVEL_CENTRAL</vt:lpstr>
      <vt:lpstr>NIVEL_IMPORTANCIA</vt:lpstr>
      <vt:lpstr>NORTE.DE.SANTANDER</vt:lpstr>
      <vt:lpstr>NÓVITA</vt:lpstr>
      <vt:lpstr>NUQUÍ</vt:lpstr>
      <vt:lpstr>OBANDO</vt:lpstr>
      <vt:lpstr>OCAÑA</vt:lpstr>
      <vt:lpstr>ORITO</vt:lpstr>
      <vt:lpstr>OROCUÉ</vt:lpstr>
      <vt:lpstr>PALERMO</vt:lpstr>
      <vt:lpstr>PALMIRA</vt:lpstr>
      <vt:lpstr>PALMITO</vt:lpstr>
      <vt:lpstr>PAMPLONA</vt:lpstr>
      <vt:lpstr>PASTO</vt:lpstr>
      <vt:lpstr>PASTO.</vt:lpstr>
      <vt:lpstr>PATÍA</vt:lpstr>
      <vt:lpstr>PAUNA</vt:lpstr>
      <vt:lpstr>PAYA</vt:lpstr>
      <vt:lpstr>PAZ.DE.ARIPORO</vt:lpstr>
      <vt:lpstr>PEREIRA</vt:lpstr>
      <vt:lpstr>PEREIRA.</vt:lpstr>
      <vt:lpstr>PISBA</vt:lpstr>
      <vt:lpstr>PITALITO</vt:lpstr>
      <vt:lpstr>PLANETA_RICA</vt:lpstr>
      <vt:lpstr>PLATO</vt:lpstr>
      <vt:lpstr>POPAYÁN</vt:lpstr>
      <vt:lpstr>POPAYÁN.</vt:lpstr>
      <vt:lpstr>PRODUCTOS</vt:lpstr>
      <vt:lpstr>PUEBLO.RICO</vt:lpstr>
      <vt:lpstr>PUERTO.CARREÑO</vt:lpstr>
      <vt:lpstr>PUERTO.INÍRIDA</vt:lpstr>
      <vt:lpstr>PUERTO.LIBERTADOR</vt:lpstr>
      <vt:lpstr>PUERTO.LLERAS</vt:lpstr>
      <vt:lpstr>PUERTO.NARIÑO</vt:lpstr>
      <vt:lpstr>PUERTO.PARRA</vt:lpstr>
      <vt:lpstr>PUERTO.RICO</vt:lpstr>
      <vt:lpstr>PUERTO.RONDÓN</vt:lpstr>
      <vt:lpstr>PUERTO.TEJADA</vt:lpstr>
      <vt:lpstr>PUERTO.WILCHES</vt:lpstr>
      <vt:lpstr>PURIFFICACIÓN</vt:lpstr>
      <vt:lpstr>PUTUMAYO</vt:lpstr>
      <vt:lpstr>QUIBDÓ</vt:lpstr>
      <vt:lpstr>QUINCHÍA</vt:lpstr>
      <vt:lpstr>QUINDÍO</vt:lpstr>
      <vt:lpstr>RAMIRIQUÍ</vt:lpstr>
      <vt:lpstr>RÁQUIRA</vt:lpstr>
      <vt:lpstr>REMOLINO</vt:lpstr>
      <vt:lpstr>RIOFRÍO</vt:lpstr>
      <vt:lpstr>RIOHACHA</vt:lpstr>
      <vt:lpstr>RIONEGRO</vt:lpstr>
      <vt:lpstr>RIOSUCIO.Caldas</vt:lpstr>
      <vt:lpstr>RIOSUCIO.Chocó</vt:lpstr>
      <vt:lpstr>RISARALDA</vt:lpstr>
      <vt:lpstr>ROLDANILLO</vt:lpstr>
      <vt:lpstr>SABANALARGA</vt:lpstr>
      <vt:lpstr>SAHAGÚN</vt:lpstr>
      <vt:lpstr>SALADOBLANCO</vt:lpstr>
      <vt:lpstr>SALAMINA</vt:lpstr>
      <vt:lpstr>SAMANÁ</vt:lpstr>
      <vt:lpstr>SAMPUÉS</vt:lpstr>
      <vt:lpstr>SAN.ANDRÉS</vt:lpstr>
      <vt:lpstr>SAN.ANDRÉS.Y.PROVIDENCIA</vt:lpstr>
      <vt:lpstr>SAN.BENITO.ABAD</vt:lpstr>
      <vt:lpstr>SAN.CARLOS</vt:lpstr>
      <vt:lpstr>SAN.DIEGO</vt:lpstr>
      <vt:lpstr>SAN.FELIPE</vt:lpstr>
      <vt:lpstr>SAN.JOSÉ.DE.CÚCUTA</vt:lpstr>
      <vt:lpstr>SAN.JOSÉ.DE.GUAVIARE</vt:lpstr>
      <vt:lpstr>SAN.JOSE.DE.TOLUVIEJO</vt:lpstr>
      <vt:lpstr>SAN.JOSÉ.DEL.MAR</vt:lpstr>
      <vt:lpstr>SAN.JUAN.DEL.CESAR</vt:lpstr>
      <vt:lpstr>SAN.JUAN.NEPOMUCENO</vt:lpstr>
      <vt:lpstr>SAN.LUIS.DE.SINCÉ</vt:lpstr>
      <vt:lpstr>SAN.MARCOS</vt:lpstr>
      <vt:lpstr>SAN.SEBASTIÁN.DE.BUENAVENTURA</vt:lpstr>
      <vt:lpstr>SAN.ZENÓN</vt:lpstr>
      <vt:lpstr>SAN_ANDRÉS.DE.TUMACO</vt:lpstr>
      <vt:lpstr>SAN_GIL</vt:lpstr>
      <vt:lpstr>SANTA.ANA</vt:lpstr>
      <vt:lpstr>SANTA.MARTA</vt:lpstr>
      <vt:lpstr>SANTA.MARTA.</vt:lpstr>
      <vt:lpstr>SANTA.ROSA.DE.VITERBO</vt:lpstr>
      <vt:lpstr>SANTANDER</vt:lpstr>
      <vt:lpstr>SANTANDER.DE.QUILICHAO</vt:lpstr>
      <vt:lpstr>SECCIONAL</vt:lpstr>
      <vt:lpstr>SIMITÍ</vt:lpstr>
      <vt:lpstr>SINCELEJO</vt:lpstr>
      <vt:lpstr>SINCELEJO.</vt:lpstr>
      <vt:lpstr>SOACHA</vt:lpstr>
      <vt:lpstr>SOCORRO</vt:lpstr>
      <vt:lpstr>SOGAMOSO</vt:lpstr>
      <vt:lpstr>SOPORTES</vt:lpstr>
      <vt:lpstr>SUCRE</vt:lpstr>
      <vt:lpstr>SUCRE.</vt:lpstr>
      <vt:lpstr>SURATÁ</vt:lpstr>
      <vt:lpstr>TADÓ</vt:lpstr>
      <vt:lpstr>TAMALAMEQUE</vt:lpstr>
      <vt:lpstr>TÁMARA</vt:lpstr>
      <vt:lpstr>TAME</vt:lpstr>
      <vt:lpstr>TAMINANGO</vt:lpstr>
      <vt:lpstr>TESALIA</vt:lpstr>
      <vt:lpstr>TIBÚ</vt:lpstr>
      <vt:lpstr>TIERRALTA</vt:lpstr>
      <vt:lpstr>TIMANÁ</vt:lpstr>
      <vt:lpstr>TOLIMA</vt:lpstr>
      <vt:lpstr>TRINIDAD</vt:lpstr>
      <vt:lpstr>TUNJA</vt:lpstr>
      <vt:lpstr>TUNJA.</vt:lpstr>
      <vt:lpstr>TUNUNGUÁ</vt:lpstr>
      <vt:lpstr>TÚQUERRES</vt:lpstr>
      <vt:lpstr>TURBACO</vt:lpstr>
      <vt:lpstr>UNGUÍA</vt:lpstr>
      <vt:lpstr>URIBIA</vt:lpstr>
      <vt:lpstr>VALENCIA</vt:lpstr>
      <vt:lpstr>VALLE.DEL.CAUCA</vt:lpstr>
      <vt:lpstr>VALLE.DEL.GUAMUEZ</vt:lpstr>
      <vt:lpstr>VALLE.DEL.ROSARIO</vt:lpstr>
      <vt:lpstr>VALLEDUPAR</vt:lpstr>
      <vt:lpstr>VALLEDUPAR.</vt:lpstr>
      <vt:lpstr>VAUPÉS</vt:lpstr>
      <vt:lpstr>VÉLEZ</vt:lpstr>
      <vt:lpstr>VICHADA</vt:lpstr>
      <vt:lpstr>VILLAGARZÓN</vt:lpstr>
      <vt:lpstr>VILLANUEVA</vt:lpstr>
      <vt:lpstr>VILLAVICENCIO</vt:lpstr>
      <vt:lpstr>VILLAVICENCIO.</vt:lpstr>
      <vt:lpstr>YACOPÍ</vt:lpstr>
      <vt:lpstr>YAGUARÁ</vt:lpstr>
      <vt:lpstr>YONDÓ</vt:lpstr>
      <vt:lpstr>YOPAL</vt:lpstr>
      <vt:lpstr>YUMBO</vt:lpstr>
      <vt:lpstr>ZIPAQUIRÁ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MERCHAN</dc:creator>
  <cp:lastModifiedBy>Nelson Reinaldo Rincon Bernal</cp:lastModifiedBy>
  <cp:lastPrinted>2022-06-14T17:53:27Z</cp:lastPrinted>
  <dcterms:created xsi:type="dcterms:W3CDTF">2020-11-29T00:03:16Z</dcterms:created>
  <dcterms:modified xsi:type="dcterms:W3CDTF">2022-06-14T17:53:40Z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0x010100EDCC7305D4FD7144BCFC38F50FC57305</vt:lpwstr>
  </property>
</Properties>
</file>